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autoCompressPictures="0"/>
  <mc:AlternateContent xmlns:mc="http://schemas.openxmlformats.org/markup-compatibility/2006">
    <mc:Choice Requires="x15">
      <x15ac:absPath xmlns:x15ac="http://schemas.microsoft.com/office/spreadsheetml/2010/11/ac" url="T:\CFSI CMRT\"/>
    </mc:Choice>
  </mc:AlternateContent>
  <xr:revisionPtr revIDLastSave="0" documentId="13_ncr:1_{766C24FC-C184-41A1-97B6-5B25AA6003F0}" xr6:coauthVersionLast="45" xr6:coauthVersionMax="45"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98" yWindow="-98" windowWidth="28996" windowHeight="1579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s="1"/>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11" i="6"/>
  <c r="C10" i="6"/>
  <c r="C9" i="6"/>
  <c r="C8" i="6"/>
  <c r="C7" i="6"/>
  <c r="C6"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<sst xmlns="http://schemas.openxmlformats.org/spreadsheetml/2006/main" count="17125" uniqueCount="14069">
  <si>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</si>
  <si>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</si>
  <si>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</si>
  <si>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</si>
  <si>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</si>
  <si>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</si>
  <si>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</si>
  <si>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</si>
  <si>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</si>
  <si>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</si>
  <si>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</si>
  <si>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</si>
  <si>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</si>
  <si>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</si>
  <si>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</si>
  <si>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</si>
  <si>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</si>
  <si>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</si>
  <si>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</si>
  <si>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</si>
  <si>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</si>
  <si>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</si>
  <si>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</si>
  <si>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</si>
  <si>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</si>
  <si>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</si>
  <si>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</si>
  <si>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</si>
  <si>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</si>
  <si>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</si>
  <si>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</si>
  <si>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</si>
  <si>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</si>
  <si>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</si>
  <si>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</si>
  <si>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</si>
  <si>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</si>
  <si>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</si>
  <si>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</si>
  <si>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</si>
  <si>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</si>
  <si>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</si>
  <si>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</si>
  <si>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</si>
  <si>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</si>
  <si>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</si>
  <si>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</si>
  <si>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</si>
  <si>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</si>
  <si>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</si>
  <si>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</si>
  <si>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</si>
  <si>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</si>
  <si>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</si>
  <si>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</si>
  <si>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</si>
  <si>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</si>
  <si>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</si>
  <si>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</si>
  <si>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</si>
  <si>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</si>
  <si>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</si>
  <si>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</si>
  <si>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</si>
  <si>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</si>
  <si>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</si>
  <si>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</si>
  <si>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</si>
  <si>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</si>
  <si>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</si>
  <si>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</si>
  <si>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</si>
  <si>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</si>
  <si>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</si>
  <si>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</si>
  <si>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</si>
  <si>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</si>
  <si>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</si>
  <si>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</si>
  <si>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</si>
  <si>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</si>
  <si>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</si>
  <si>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</si>
  <si>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</si>
  <si>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</si>
  <si>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</si>
  <si>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</si>
  <si>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</si>
  <si>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</si>
  <si>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</si>
  <si>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</si>
  <si>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</si>
  <si>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</si>
  <si>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</si>
  <si>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</si>
  <si>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</si>
  <si>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</si>
  <si>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</si>
  <si>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</si>
  <si>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</si>
  <si>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</si>
  <si>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</si>
  <si>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</si>
  <si>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</si>
  <si>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</si>
  <si>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</si>
  <si>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</si>
  <si>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</si>
  <si>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</si>
  <si>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</si>
  <si>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</si>
  <si>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</si>
  <si>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</si>
  <si>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</si>
  <si>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</si>
  <si>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</si>
  <si>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</si>
  <si>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</si>
  <si>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</si>
  <si>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</si>
  <si>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</si>
  <si>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</si>
  <si>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</si>
  <si>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</si>
  <si>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</si>
  <si>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</si>
  <si>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</si>
  <si>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</si>
  <si>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</si>
  <si>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</si>
  <si>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</si>
  <si>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</si>
  <si>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</si>
  <si>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</si>
  <si>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</si>
  <si>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</si>
  <si>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</si>
  <si>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</si>
  <si>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</si>
  <si>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</si>
  <si>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</si>
  <si>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</si>
  <si>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</si>
  <si>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</si>
  <si>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</si>
  <si>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</si>
  <si>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</si>
  <si>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</si>
  <si>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</si>
  <si>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</si>
  <si>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</si>
  <si>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</si>
  <si>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</si>
  <si>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</si>
  <si>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</si>
  <si>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</si>
  <si>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</si>
  <si>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</si>
  <si>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</si>
  <si>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</si>
  <si>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</si>
  <si>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</si>
  <si>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</si>
  <si>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</si>
  <si>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</si>
  <si>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</si>
  <si>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</si>
  <si>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</si>
  <si>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</si>
  <si>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</si>
  <si>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</si>
  <si>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</si>
  <si>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</si>
  <si>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</si>
  <si>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</si>
  <si>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</si>
  <si>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</si>
  <si>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</si>
  <si>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</si>
  <si>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</si>
  <si>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</si>
  <si>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</si>
  <si>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</si>
  <si>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</si>
  <si>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</si>
  <si>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</si>
  <si>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</si>
  <si>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</si>
  <si>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</si>
  <si>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</si>
  <si>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</si>
  <si>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</si>
  <si>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</si>
  <si>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</si>
  <si>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</si>
  <si>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</si>
  <si>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</si>
  <si>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</si>
  <si>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</si>
  <si>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</si>
  <si>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</si>
  <si>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</si>
  <si>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</si>
  <si>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</si>
  <si>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</si>
  <si>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</si>
  <si>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</si>
  <si>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</si>
  <si>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</si>
  <si>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</si>
  <si>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</si>
  <si>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</si>
  <si>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</si>
  <si>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</si>
  <si>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</si>
  <si>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</si>
  <si>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</si>
  <si>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</si>
  <si>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</si>
  <si>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</si>
  <si>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</si>
  <si>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</si>
  <si>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</si>
  <si>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</si>
  <si>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</si>
  <si>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</si>
  <si>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</si>
  <si>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</si>
  <si>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</si>
  <si>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</si>
  <si>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</si>
  <si>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</si>
  <si>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</si>
  <si>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</si>
  <si>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</si>
  <si>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</si>
  <si>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</si>
  <si>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</si>
  <si>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</si>
  <si>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</si>
  <si>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</si>
  <si>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</si>
  <si>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</si>
  <si>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</si>
  <si>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</si>
  <si>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</si>
  <si>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</si>
  <si>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</si>
  <si>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</si>
  <si>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</si>
  <si>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</si>
  <si>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</si>
  <si>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</si>
  <si>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</si>
  <si>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</si>
  <si>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</si>
  <si>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</si>
  <si>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</si>
  <si>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</si>
  <si>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</si>
  <si>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</si>
  <si>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</si>
  <si>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</si>
  <si>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</si>
  <si>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</si>
  <si>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</si>
  <si>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</si>
  <si>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</si>
  <si>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</si>
  <si>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</si>
  <si>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</si>
  <si>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</si>
  <si>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</si>
  <si>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</si>
  <si>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</si>
  <si>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</si>
  <si>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</si>
  <si>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</si>
  <si>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</si>
  <si>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</si>
  <si>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</si>
  <si>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</si>
  <si>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</si>
  <si>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</si>
  <si>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</si>
  <si>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</si>
  <si>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</si>
  <si>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</si>
  <si>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</si>
  <si>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</si>
  <si>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</si>
  <si>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</si>
  <si>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</si>
  <si>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</si>
  <si>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</si>
  <si>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</si>
  <si>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</si>
  <si>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</si>
  <si>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</si>
  <si>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</si>
  <si>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</si>
  <si>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</si>
  <si>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</si>
  <si>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</si>
  <si>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</si>
  <si>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</si>
  <si>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</si>
  <si>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</si>
  <si>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</si>
  <si>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</si>
  <si>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</si>
  <si>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</si>
  <si>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</si>
  <si>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</si>
  <si>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</si>
  <si>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</si>
  <si>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</si>
  <si>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</si>
  <si>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</si>
  <si>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</si>
  <si>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</si>
  <si>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</si>
  <si>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</si>
  <si>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</si>
  <si>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</si>
  <si>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</si>
  <si>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</si>
  <si>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</si>
  <si>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</si>
  <si>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</si>
  <si>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</si>
  <si>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</si>
  <si>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</si>
  <si>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</si>
  <si>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</si>
  <si>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</si>
  <si>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</si>
  <si>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</si>
  <si>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</si>
  <si>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</si>
  <si>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</si>
  <si>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</si>
  <si>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</si>
  <si>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</si>
  <si>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</si>
  <si>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</si>
  <si>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</si>
  <si>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</si>
  <si>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</si>
  <si>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</si>
  <si>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</si>
  <si>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</si>
  <si>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</si>
  <si>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</si>
  <si>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</si>
  <si>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</si>
  <si>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</si>
  <si>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</si>
  <si>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</si>
  <si>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</si>
  <si>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</si>
  <si>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</si>
  <si>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</si>
  <si>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</si>
  <si>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</si>
  <si>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</si>
  <si>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</si>
  <si>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</si>
  <si>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</si>
  <si>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</si>
  <si>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</si>
  <si>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</si>
  <si>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</si>
  <si>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</si>
  <si>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</si>
  <si>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</si>
  <si>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</si>
  <si>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</si>
  <si>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</si>
  <si>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</si>
  <si>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</si>
  <si>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</si>
  <si>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</si>
  <si>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</si>
  <si>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</si>
  <si>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</si>
  <si>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</si>
  <si>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</si>
  <si>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</si>
  <si>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</si>
  <si>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</si>
  <si>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</si>
  <si>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</si>
  <si>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</si>
  <si>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</si>
  <si>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</si>
  <si>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</si>
  <si>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</si>
  <si>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</si>
  <si>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</si>
  <si>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</si>
  <si>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</si>
  <si>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</si>
  <si>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</si>
  <si>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</si>
  <si>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</si>
  <si>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</si>
  <si>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</si>
  <si>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</si>
  <si>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</si>
  <si>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</si>
  <si>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</si>
  <si>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</si>
  <si>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</si>
  <si>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</si>
  <si>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</si>
  <si>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</si>
  <si>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</si>
  <si>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</si>
  <si>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</si>
  <si>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</si>
  <si>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</si>
  <si>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</si>
  <si>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</si>
  <si>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</si>
  <si>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</si>
  <si>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</si>
  <si>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</si>
  <si>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</si>
  <si>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</si>
  <si>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</si>
  <si>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</si>
  <si>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</si>
  <si>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</si>
  <si>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</si>
  <si>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</si>
  <si>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</si>
  <si>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</si>
  <si>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</si>
  <si>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</si>
  <si>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</si>
  <si>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</si>
  <si>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</si>
  <si>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</si>
  <si>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</si>
  <si>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</si>
  <si>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</si>
  <si>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</si>
  <si>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</si>
  <si>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</si>
  <si>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</si>
  <si>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</si>
  <si>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</si>
  <si>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</si>
  <si>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</si>
  <si>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</si>
  <si>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</si>
  <si>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</si>
  <si>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</si>
  <si>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</si>
  <si>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</si>
  <si>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</si>
  <si>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</si>
  <si>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</si>
  <si>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</si>
  <si>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</si>
  <si>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</si>
  <si>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</si>
  <si>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</si>
  <si>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</si>
  <si>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</si>
  <si>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</si>
  <si>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</si>
  <si>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</si>
  <si>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</si>
  <si>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</si>
  <si>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</si>
  <si>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</si>
  <si>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</si>
  <si>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</si>
  <si>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</si>
  <si>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</si>
  <si>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</si>
  <si>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</si>
  <si>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</si>
  <si>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</si>
  <si>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</si>
  <si>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</si>
  <si>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</si>
  <si>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</si>
  <si>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</si>
  <si>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</si>
  <si>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</si>
  <si>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</si>
  <si>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</si>
  <si>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</si>
  <si>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</si>
  <si>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</si>
  <si>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</si>
  <si>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</si>
  <si>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</si>
  <si>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</si>
  <si>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</si>
  <si>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</si>
  <si>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</si>
  <si>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</si>
  <si>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</si>
  <si>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</si>
  <si>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</si>
  <si>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</si>
  <si>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</si>
  <si>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</si>
  <si>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</si>
  <si>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</si>
  <si>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</si>
  <si>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</si>
  <si>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</si>
  <si>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</si>
  <si>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</si>
  <si>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</si>
  <si>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</si>
  <si>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</si>
  <si>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</si>
  <si>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</si>
  <si>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</si>
  <si>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</si>
  <si>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</si>
  <si>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</si>
  <si>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</si>
  <si>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</si>
  <si>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</si>
  <si>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</si>
  <si>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</si>
  <si>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</si>
  <si>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</si>
  <si>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</si>
  <si>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</si>
  <si>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</si>
  <si>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</si>
  <si>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</si>
  <si>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</si>
  <si>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</si>
  <si>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</si>
  <si>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</si>
  <si>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</si>
  <si>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</si>
  <si>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</si>
  <si>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</si>
  <si>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</si>
  <si>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</si>
  <si>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</si>
  <si>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</si>
  <si>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</si>
  <si>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</si>
  <si>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</si>
  <si>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</si>
  <si>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</si>
  <si>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</si>
  <si>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</si>
  <si>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</si>
  <si>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</si>
  <si>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</si>
  <si>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</si>
  <si>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</si>
  <si>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</si>
  <si>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</si>
  <si>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</si>
  <si>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</si>
  <si>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</si>
  <si>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</si>
  <si>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</si>
  <si>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</si>
  <si>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</si>
  <si>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</si>
  <si>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</si>
  <si>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</si>
  <si>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</si>
  <si>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</si>
  <si>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</si>
  <si>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</si>
  <si>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</si>
  <si>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</si>
  <si>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</si>
  <si>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</si>
  <si>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</si>
  <si>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</si>
  <si>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</si>
  <si>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</si>
  <si>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</si>
  <si>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</si>
  <si>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</si>
  <si>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</si>
  <si>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</si>
  <si>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</si>
  <si>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</si>
  <si>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</si>
  <si>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</si>
  <si>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</si>
  <si>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</si>
  <si>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</si>
  <si>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</si>
  <si>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</si>
  <si>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</si>
  <si>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</si>
  <si>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</si>
  <si>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</si>
  <si>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</si>
  <si>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</si>
  <si>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</si>
  <si>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</si>
  <si>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</si>
  <si>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</si>
  <si>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</si>
  <si>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</si>
  <si>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</si>
  <si>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</si>
  <si>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</si>
  <si>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</si>
  <si>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</si>
  <si>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</si>
  <si>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</si>
  <si>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</si>
  <si>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</si>
  <si>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</si>
  <si>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</si>
  <si>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</si>
  <si>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</si>
  <si>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</si>
  <si>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</si>
  <si>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</si>
  <si>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</si>
  <si>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</si>
  <si>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</si>
  <si>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</si>
  <si>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</si>
  <si>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</si>
  <si>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</si>
  <si>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</si>
  <si>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</si>
  <si>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</si>
  <si>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</si>
  <si>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</si>
  <si>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</si>
  <si>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</si>
  <si>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</si>
  <si>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</si>
  <si>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</si>
  <si>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</si>
  <si>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</si>
  <si>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</si>
  <si>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</si>
  <si>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</si>
  <si>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</si>
  <si>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</si>
  <si>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</si>
  <si>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</si>
  <si>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</si>
  <si>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</si>
  <si>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</si>
  <si>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</si>
  <si>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</si>
  <si>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</si>
  <si>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</si>
  <si>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</si>
  <si>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</si>
  <si>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</si>
  <si>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</si>
  <si>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</si>
  <si>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</si>
  <si>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</si>
  <si>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</si>
  <si>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</si>
  <si>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</si>
  <si>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</si>
  <si>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</si>
  <si>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</si>
  <si>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</si>
  <si>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</si>
  <si>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</si>
  <si>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</si>
  <si>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</si>
  <si>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</si>
  <si>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</si>
  <si>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</si>
  <si>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</si>
  <si>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</si>
  <si>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</si>
  <si>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</si>
  <si>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</si>
  <si>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</si>
  <si>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</si>
  <si>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</si>
  <si>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</si>
  <si>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</si>
  <si>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</si>
  <si>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</si>
  <si>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</si>
  <si>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</si>
  <si>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</si>
  <si>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</si>
  <si>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</si>
  <si>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</si>
  <si>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</si>
  <si>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</si>
  <si>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</si>
  <si>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</si>
  <si>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</si>
  <si>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</si>
  <si>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</si>
  <si>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</si>
  <si>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</si>
  <si>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</si>
  <si>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</si>
  <si>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</si>
  <si>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</si>
  <si>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</si>
  <si>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</si>
  <si>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</si>
  <si>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</si>
  <si>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</si>
  <si>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</si>
  <si>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</si>
  <si>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</si>
  <si>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</si>
  <si>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</si>
  <si>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</si>
  <si>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</si>
  <si>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</si>
  <si>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</si>
  <si>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</si>
  <si>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</si>
  <si>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</si>
  <si>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</si>
  <si>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</si>
  <si>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</si>
  <si>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</si>
  <si>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</si>
  <si>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</si>
  <si>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</si>
  <si>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</si>
  <si>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</si>
  <si>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</si>
  <si>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</si>
  <si>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</si>
  <si>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</si>
  <si>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</si>
  <si>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</si>
  <si>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</si>
  <si>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</si>
  <si>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</si>
  <si>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</si>
  <si>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</si>
  <si>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</si>
  <si>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</si>
  <si>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</si>
  <si>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</si>
  <si>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</si>
  <si>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</si>
  <si>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</si>
  <si>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</si>
  <si>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</si>
  <si>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</si>
  <si>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</si>
  <si>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</si>
  <si>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</si>
  <si>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</si>
  <si>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</si>
  <si>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</si>
  <si>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</si>
  <si>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</si>
  <si>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</si>
  <si>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</si>
  <si>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</si>
  <si>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</si>
  <si>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</si>
  <si>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</si>
  <si>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</si>
  <si>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</si>
  <si>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</si>
  <si>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</si>
  <si>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</si>
  <si>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</si>
  <si>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</si>
  <si>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</si>
  <si>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</si>
  <si>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</si>
  <si>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</si>
  <si>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</si>
  <si>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</si>
  <si>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</si>
  <si>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</si>
  <si>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</si>
  <si>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</si>
  <si>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</si>
  <si>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</si>
  <si>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</si>
  <si>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</si>
  <si>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</si>
  <si>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</si>
  <si>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</si>
  <si>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</si>
  <si>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</si>
  <si>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</si>
  <si>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</si>
  <si>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</si>
  <si>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</si>
  <si>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</si>
  <si>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</si>
  <si>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</si>
  <si>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</si>
  <si>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</si>
  <si>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</si>
  <si>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</si>
  <si>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</si>
  <si>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</si>
  <si>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</si>
  <si>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</si>
  <si>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</si>
  <si>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</si>
  <si>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</si>
  <si>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</si>
  <si>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</si>
  <si>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</si>
  <si>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</si>
  <si>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</si>
  <si>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</si>
  <si>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</si>
  <si>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</si>
  <si>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</si>
  <si>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</si>
  <si>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</si>
  <si>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</si>
  <si>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</si>
  <si>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</si>
  <si>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</si>
  <si>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</si>
  <si>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</si>
  <si>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</si>
  <si>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</si>
  <si>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</si>
  <si>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</si>
  <si>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</si>
  <si>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</si>
  <si>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</si>
  <si>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</si>
  <si>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</si>
  <si>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</si>
  <si>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</si>
  <si>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</si>
  <si>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</si>
  <si>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</si>
  <si>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</si>
  <si>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</si>
  <si>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</si>
  <si>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</si>
  <si>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</si>
  <si>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</si>
  <si>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</si>
  <si>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</si>
  <si>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</si>
  <si>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</si>
  <si>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</si>
  <si>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</si>
  <si>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</si>
  <si>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</si>
  <si>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</si>
  <si>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</si>
  <si>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</si>
  <si>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</si>
  <si>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</si>
  <si>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</si>
  <si>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</si>
  <si>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</si>
  <si>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</si>
  <si>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</si>
  <si>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</si>
  <si>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</si>
  <si>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</si>
  <si>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</si>
  <si>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</si>
  <si>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</si>
  <si>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</si>
  <si>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</si>
  <si>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</si>
  <si>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</si>
  <si>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</si>
  <si>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</si>
  <si>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</si>
  <si>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</si>
  <si>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</si>
  <si>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</si>
  <si>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</si>
  <si>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</si>
  <si>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</si>
  <si>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</si>
  <si>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</si>
  <si>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</si>
  <si>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</si>
  <si>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</si>
  <si>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</si>
  <si>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</si>
  <si>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</si>
  <si>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</si>
  <si>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</si>
  <si>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</si>
  <si>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</si>
  <si>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</si>
  <si>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</si>
  <si>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</si>
  <si>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</si>
  <si>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</si>
  <si>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</si>
  <si>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</si>
  <si>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</si>
  <si>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</si>
  <si>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</si>
  <si>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</si>
  <si>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</si>
  <si>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</si>
  <si>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</si>
  <si>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</si>
  <si>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</si>
  <si>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</si>
  <si>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</si>
  <si>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</si>
  <si>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</si>
  <si>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</si>
  <si>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</si>
  <si>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</si>
  <si>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</si>
  <si>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</si>
  <si>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</si>
  <si>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</si>
  <si>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</si>
  <si>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</si>
  <si>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</si>
  <si>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</si>
  <si>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</si>
  <si>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</si>
  <si>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</si>
  <si>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</si>
  <si>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</si>
  <si>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</si>
  <si>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</si>
  <si>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</si>
  <si>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</si>
  <si>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</si>
  <si>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</si>
  <si>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</si>
  <si>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</si>
  <si>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</si>
  <si>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</si>
  <si>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</si>
  <si>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</si>
  <si>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</si>
  <si>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</si>
  <si>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</si>
  <si>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</si>
  <si>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</si>
  <si>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</si>
  <si>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</si>
  <si>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</si>
  <si>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</si>
  <si>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</si>
  <si>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</si>
  <si>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</si>
  <si>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</si>
  <si>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</si>
  <si>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</si>
  <si>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</si>
  <si>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</si>
  <si>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</si>
  <si>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</si>
  <si>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</si>
  <si>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</si>
  <si>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</si>
  <si>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</si>
  <si>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</si>
  <si>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</si>
  <si>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</si>
  <si>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</si>
  <si>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</si>
  <si>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</si>
  <si>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</si>
  <si>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</si>
  <si>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</si>
  <si>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</si>
  <si>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</si>
  <si>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</si>
  <si>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</si>
  <si>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</si>
  <si>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</si>
  <si>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</si>
  <si>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</si>
  <si>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</si>
  <si>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</si>
  <si>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</si>
  <si>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</si>
  <si>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</si>
  <si>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</si>
  <si>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</si>
  <si>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</si>
  <si>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</si>
  <si>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</si>
  <si>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</si>
  <si>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</si>
  <si>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</si>
  <si>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</si>
  <si>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</si>
  <si>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</si>
  <si>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</si>
  <si>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</si>
  <si>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</si>
  <si>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</si>
  <si>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</si>
  <si>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</si>
  <si>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</si>
  <si>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</si>
  <si>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</si>
  <si>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</si>
  <si>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</si>
  <si>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</si>
  <si>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</si>
  <si>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</si>
  <si>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</si>
  <si>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</si>
  <si>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</si>
  <si>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</si>
  <si>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</si>
  <si>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</si>
  <si>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</si>
  <si>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</si>
  <si>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</si>
  <si>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</si>
  <si>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</si>
  <si>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</si>
  <si>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</si>
  <si>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</si>
  <si>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</si>
  <si>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</si>
  <si>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</si>
  <si>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</si>
  <si>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</si>
  <si>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</si>
  <si>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</si>
  <si>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</si>
  <si>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</si>
  <si>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</si>
  <si>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</si>
  <si>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</si>
  <si>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</si>
  <si>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</si>
  <si>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</si>
  <si>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</si>
  <si>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</si>
  <si>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</si>
  <si>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</si>
  <si>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</si>
  <si>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</si>
  <si>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</si>
  <si>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</si>
  <si>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</si>
  <si>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</si>
  <si>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</si>
  <si>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</si>
  <si>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</si>
  <si>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</si>
  <si>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</si>
  <si>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</si>
  <si>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</si>
  <si>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</si>
  <si>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</si>
  <si>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</si>
  <si>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</si>
  <si>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</si>
  <si>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</si>
  <si>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</si>
  <si>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</si>
  <si>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</si>
  <si>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</si>
  <si>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</si>
  <si>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</si>
  <si>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</si>
  <si>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</si>
  <si>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</si>
  <si>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</si>
  <si>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</si>
  <si>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</si>
  <si>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</si>
  <si>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</si>
  <si>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</si>
  <si>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</si>
  <si>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</si>
  <si>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</si>
  <si>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</si>
  <si>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</si>
  <si>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</si>
  <si>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</si>
  <si>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</si>
  <si>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</si>
  <si>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</si>
  <si>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</si>
  <si>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</si>
  <si>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</si>
  <si>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</si>
  <si>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</si>
  <si>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</si>
  <si>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</si>
  <si>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</si>
  <si>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</si>
  <si>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</si>
  <si>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</si>
  <si>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</si>
  <si>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</si>
  <si>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</si>
  <si>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</si>
  <si>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</si>
  <si>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</si>
  <si>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</si>
  <si>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</si>
  <si>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</si>
  <si>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</si>
  <si>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</si>
  <si>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</si>
  <si>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</si>
  <si>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</si>
  <si>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</si>
  <si>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</si>
  <si>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</si>
  <si>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</si>
  <si>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</si>
  <si>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</si>
  <si>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</si>
  <si>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</si>
  <si>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</si>
  <si>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</si>
  <si>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</si>
  <si>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</si>
  <si>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</si>
  <si>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</si>
  <si>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</si>
  <si>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</si>
  <si>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</si>
  <si>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</si>
  <si>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</si>
  <si>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</si>
  <si>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</si>
  <si>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</si>
  <si>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</si>
  <si>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</si>
  <si>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</si>
  <si>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</si>
  <si>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</si>
  <si>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</si>
  <si>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</si>
  <si>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</si>
  <si>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</si>
  <si>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</si>
  <si>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</si>
  <si>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</si>
  <si>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</si>
  <si>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</si>
  <si>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</si>
  <si>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</si>
  <si>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</si>
  <si>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</si>
  <si>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</si>
  <si>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</si>
  <si>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</si>
  <si>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</si>
  <si>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</si>
  <si>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</si>
  <si>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</si>
  <si>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</si>
  <si>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</si>
  <si>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</si>
  <si>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</si>
  <si>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</si>
  <si>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</si>
  <si>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</si>
  <si>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</si>
  <si>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</si>
  <si>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</si>
  <si>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</si>
  <si>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</si>
  <si>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</si>
  <si>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</si>
  <si>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</si>
  <si>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</si>
  <si>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</si>
  <si>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</si>
  <si>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</si>
  <si>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</si>
  <si>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</si>
  <si>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</si>
  <si>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</si>
  <si>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</si>
  <si>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</si>
  <si>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</si>
  <si>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</si>
  <si>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</si>
  <si>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</si>
  <si>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</si>
  <si>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</si>
  <si>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</si>
  <si>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</si>
  <si>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</si>
  <si>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</si>
  <si>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</si>
  <si>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</si>
  <si>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</si>
  <si>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</si>
  <si>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</si>
  <si>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</si>
  <si>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</si>
  <si>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</si>
  <si>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</si>
  <si>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</si>
  <si>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</si>
  <si>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</si>
  <si>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</si>
  <si>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</si>
  <si>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</si>
  <si>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</si>
  <si>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</si>
  <si>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</si>
  <si>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</si>
  <si>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</si>
  <si>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</si>
  <si>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</si>
  <si>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</si>
  <si>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</si>
  <si>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</si>
  <si>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</si>
  <si>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</si>
  <si>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</si>
  <si>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</si>
  <si>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</si>
  <si>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</si>
  <si>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</si>
  <si>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</si>
  <si>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</si>
  <si>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</si>
  <si>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</si>
  <si>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</si>
  <si>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</si>
  <si>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</si>
  <si>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</si>
  <si>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</si>
  <si>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</si>
  <si>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</si>
  <si>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</si>
  <si>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</si>
  <si>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</si>
  <si>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</si>
  <si>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</si>
  <si>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</si>
  <si>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</si>
  <si>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</si>
  <si>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</si>
  <si>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</si>
  <si>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</si>
  <si>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</si>
  <si>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</si>
  <si>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</si>
  <si>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</si>
  <si>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</si>
  <si>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</si>
  <si>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</si>
  <si>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</si>
  <si>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</si>
  <si>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</si>
  <si>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</si>
  <si>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</si>
  <si>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</si>
  <si>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</si>
  <si>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</si>
  <si>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</si>
  <si>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</si>
  <si>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</si>
  <si>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</si>
  <si>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</si>
  <si>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</si>
  <si>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</si>
  <si>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</si>
  <si>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</si>
  <si>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</si>
  <si>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</si>
  <si>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</si>
  <si>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</si>
  <si>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</si>
  <si>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</si>
  <si>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</si>
  <si>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</si>
  <si>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</si>
  <si>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</si>
  <si>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</si>
  <si>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</si>
  <si>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</si>
  <si>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</si>
  <si>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</si>
  <si>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</si>
  <si>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</si>
  <si>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</si>
  <si>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</si>
  <si>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</si>
  <si>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</si>
  <si>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</si>
  <si>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</si>
  <si>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</si>
  <si>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</si>
  <si>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</si>
  <si>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</si>
  <si>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</si>
  <si>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</si>
  <si>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</si>
  <si>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</si>
  <si>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</si>
  <si>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</si>
  <si>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</si>
  <si>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</si>
  <si>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</si>
  <si>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</si>
  <si>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</si>
  <si>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</si>
  <si>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</si>
  <si>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</si>
  <si>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</si>
  <si>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</si>
  <si>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</si>
  <si>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</si>
  <si>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</si>
  <si>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</si>
  <si>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</si>
  <si>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</si>
  <si>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</si>
  <si>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</si>
  <si>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</si>
  <si>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</si>
  <si>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</si>
  <si>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</si>
  <si>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</si>
  <si>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</si>
  <si>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</si>
  <si>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</si>
  <si>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</si>
  <si>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</si>
  <si>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</si>
  <si>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</si>
  <si>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</si>
  <si>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</si>
  <si>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</si>
  <si>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</si>
  <si>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</si>
  <si>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</si>
  <si>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</si>
  <si>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</si>
  <si>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</si>
  <si>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</si>
  <si>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</si>
  <si>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</si>
  <si>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</si>
  <si>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</si>
  <si>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</si>
  <si>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</si>
  <si>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</si>
  <si>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</si>
  <si>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</si>
  <si>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</si>
  <si>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</si>
  <si>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</si>
  <si>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</si>
  <si>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</si>
  <si>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</si>
  <si>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</si>
  <si>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</si>
  <si>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</si>
  <si>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</si>
  <si>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</si>
  <si>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</si>
  <si>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</si>
  <si>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</si>
  <si>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</si>
  <si>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</si>
  <si>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</si>
  <si>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</si>
  <si>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</si>
  <si>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</si>
  <si>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</si>
  <si>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</si>
  <si>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</si>
  <si>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</si>
  <si>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</si>
  <si>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</si>
  <si>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</si>
  <si>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</si>
  <si>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</si>
  <si>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</si>
  <si>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</si>
  <si>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</si>
  <si>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</si>
  <si>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</si>
  <si>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</si>
  <si>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</si>
  <si>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</si>
  <si>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</si>
  <si>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</si>
  <si>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</si>
  <si>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</si>
  <si>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</si>
  <si>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</si>
  <si>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</si>
  <si>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</si>
  <si>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</si>
  <si>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</si>
  <si>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</si>
  <si>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</si>
  <si>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</si>
  <si>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</si>
  <si>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</si>
  <si>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</si>
  <si>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</si>
  <si>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</si>
  <si>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</si>
  <si>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</si>
  <si>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</si>
  <si>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</si>
  <si>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</si>
  <si>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</si>
  <si>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</si>
  <si>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</si>
  <si>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</si>
  <si>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</si>
  <si>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</si>
  <si>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</si>
  <si>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</si>
  <si>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</si>
  <si>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</si>
  <si>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</si>
  <si>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</si>
  <si>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</si>
  <si>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</si>
  <si>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</si>
  <si>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</si>
  <si>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</si>
  <si>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</si>
  <si>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</si>
  <si>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</si>
  <si>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</si>
  <si>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</si>
  <si>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</si>
  <si>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</si>
  <si>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</si>
  <si>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</si>
  <si>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</si>
  <si>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</si>
  <si>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</si>
  <si>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</si>
  <si>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</si>
  <si>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</si>
  <si>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</si>
  <si>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</si>
  <si>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</si>
  <si>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</si>
  <si>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</si>
  <si>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</si>
  <si>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</si>
  <si>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</si>
  <si>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</si>
  <si>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</si>
  <si>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</si>
  <si>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</si>
  <si>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</si>
  <si>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</si>
  <si>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</si>
  <si>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</si>
  <si>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</si>
  <si>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</si>
  <si>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</si>
  <si>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</si>
  <si>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</si>
  <si>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</si>
  <si>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</si>
  <si>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</si>
  <si>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</si>
  <si>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</si>
  <si>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</si>
  <si>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</si>
  <si>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</si>
  <si>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</si>
  <si>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</si>
  <si>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</si>
  <si>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</si>
  <si>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</si>
  <si>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</si>
  <si>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</si>
  <si>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</si>
  <si>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</si>
  <si>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</si>
  <si>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</si>
  <si>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</si>
  <si>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</si>
  <si>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</si>
  <si>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</si>
  <si>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</si>
  <si>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</si>
  <si>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</si>
  <si>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</si>
  <si>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</si>
  <si>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</si>
  <si>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</si>
  <si>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</si>
  <si>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</si>
  <si>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</si>
  <si>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</si>
  <si>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</si>
  <si>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</si>
  <si>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</si>
  <si>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</si>
  <si>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</si>
  <si>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</si>
  <si>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</si>
  <si>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</si>
  <si>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</si>
  <si>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</si>
  <si>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</si>
  <si>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</si>
  <si>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</si>
  <si>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</si>
  <si>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</si>
  <si>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</si>
  <si>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</si>
  <si>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</si>
  <si>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</si>
  <si>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</si>
  <si>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</si>
  <si>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</si>
  <si>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</si>
  <si>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</si>
  <si>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</si>
  <si>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</si>
  <si>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</si>
  <si>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</si>
  <si>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</si>
  <si>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</si>
  <si>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</si>
  <si>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</si>
  <si>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</si>
  <si>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</si>
  <si>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</si>
  <si>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</si>
  <si>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</si>
  <si>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</si>
  <si>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</si>
  <si>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</si>
  <si>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</si>
  <si>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</si>
  <si>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</si>
  <si>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</si>
  <si>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</si>
  <si>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</si>
  <si>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</si>
  <si>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</si>
  <si>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</si>
  <si>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</si>
  <si>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</si>
  <si>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</si>
  <si>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</si>
  <si>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</si>
  <si>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</si>
  <si>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</si>
  <si>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</si>
  <si>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</si>
  <si>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</si>
  <si>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</si>
  <si>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</si>
  <si>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</si>
  <si>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</si>
  <si>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</si>
  <si>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</si>
  <si>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</si>
  <si>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</si>
  <si>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</si>
  <si>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</si>
  <si>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</si>
  <si>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</si>
  <si>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</si>
  <si>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</si>
  <si>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</si>
  <si>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</si>
  <si>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</si>
  <si>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</si>
  <si>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</si>
  <si>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</si>
  <si>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</si>
  <si>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</si>
  <si>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</si>
  <si>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</si>
  <si>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</si>
  <si>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</si>
  <si>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</si>
  <si>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</si>
  <si>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</si>
  <si>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</si>
  <si>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</si>
  <si>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</si>
  <si>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</si>
  <si>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</si>
  <si>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</si>
  <si>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</si>
  <si>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</si>
  <si>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</si>
  <si>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</si>
  <si>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</si>
  <si>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</si>
  <si>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</si>
  <si>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</si>
  <si>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</si>
  <si>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</si>
  <si>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</si>
  <si>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</si>
  <si>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</si>
  <si>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</si>
  <si>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</si>
  <si>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</si>
  <si>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</si>
  <si>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</si>
  <si>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</si>
  <si>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</si>
  <si>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</si>
  <si>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</si>
  <si>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</si>
  <si>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</si>
  <si>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</si>
  <si>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</si>
  <si>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</si>
  <si>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</si>
  <si>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</si>
  <si>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</si>
  <si>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</si>
  <si>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</si>
  <si>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</si>
  <si>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</si>
  <si>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</si>
  <si>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</si>
  <si>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</si>
  <si>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</si>
  <si>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</si>
  <si>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</si>
  <si>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</si>
  <si>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</si>
  <si>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</si>
  <si>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</si>
  <si>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</si>
  <si>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</si>
  <si>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</si>
  <si>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</si>
  <si>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</si>
  <si>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</si>
  <si>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</si>
  <si>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</si>
  <si>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</si>
  <si>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</si>
  <si>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</si>
  <si>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</si>
  <si>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</si>
  <si>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</si>
  <si>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</si>
  <si>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</si>
  <si>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</si>
  <si>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</si>
  <si>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</si>
  <si>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</si>
  <si>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</si>
  <si>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</si>
  <si>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</si>
  <si>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</si>
  <si>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</si>
  <si>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</si>
  <si>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</si>
  <si>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</si>
  <si>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</si>
  <si>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</si>
  <si>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</si>
  <si>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</si>
  <si>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</si>
  <si>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</si>
  <si>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</si>
  <si>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</si>
  <si>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</si>
  <si>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</si>
  <si>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</si>
  <si>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</si>
  <si>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</si>
  <si>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</si>
  <si>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</si>
  <si>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</si>
  <si>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</si>
  <si>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</si>
  <si>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</si>
  <si>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</si>
  <si>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</si>
  <si>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</si>
  <si>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</si>
  <si>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</si>
  <si>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</si>
  <si>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</si>
  <si>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</si>
  <si>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</si>
  <si>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</si>
  <si>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</si>
  <si>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</si>
  <si>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</si>
  <si>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</si>
  <si>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</si>
  <si>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</si>
  <si>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</si>
  <si>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</si>
  <si>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</si>
  <si>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</si>
  <si>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</si>
  <si>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</si>
  <si>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</si>
  <si>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</si>
  <si>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</si>
  <si>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</si>
  <si>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</si>
  <si>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</si>
  <si>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</si>
  <si>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</si>
  <si>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</si>
  <si>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</si>
  <si>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</si>
  <si>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</si>
  <si>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</si>
  <si>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</si>
  <si>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</si>
  <si>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</si>
  <si>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</si>
  <si>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</si>
  <si>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</si>
  <si>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</si>
  <si>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</si>
  <si>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</si>
  <si>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</si>
  <si>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</si>
  <si>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</si>
  <si>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</si>
  <si>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</si>
  <si>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</si>
  <si>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</si>
  <si>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</si>
  <si>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</si>
  <si>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</si>
  <si>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</si>
  <si>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</si>
  <si>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</si>
  <si>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</si>
  <si>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</si>
  <si>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</si>
  <si>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</si>
  <si>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</si>
  <si>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</si>
  <si>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</si>
  <si>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</si>
  <si>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</si>
  <si>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</si>
  <si>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</si>
  <si>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</si>
  <si>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</si>
  <si>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</si>
  <si>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</si>
  <si>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</si>
  <si>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</si>
  <si>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</si>
  <si>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</si>
  <si>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</si>
  <si>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</si>
  <si>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</si>
  <si>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</si>
  <si>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</si>
  <si>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</si>
  <si>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</si>
  <si>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</si>
  <si>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</si>
  <si>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</si>
  <si>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</si>
  <si>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</si>
  <si>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</si>
  <si>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</si>
  <si>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</si>
  <si>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</si>
  <si>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</si>
  <si>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</si>
  <si>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</si>
  <si>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</si>
  <si>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</si>
  <si>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</si>
  <si>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</si>
  <si>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</si>
  <si>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</si>
  <si>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</si>
  <si>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</si>
  <si>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</si>
  <si>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</si>
  <si>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</si>
  <si>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</si>
  <si>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</si>
  <si>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</si>
  <si>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</si>
  <si>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</si>
  <si>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</si>
  <si>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</si>
  <si>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</si>
  <si>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</si>
  <si>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</si>
  <si>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</si>
  <si>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</si>
  <si>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</si>
  <si>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</si>
  <si>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</si>
  <si>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</si>
  <si>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</si>
  <si>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</si>
  <si>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</si>
  <si>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</si>
  <si>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</si>
  <si>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</si>
  <si>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</si>
  <si>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</si>
  <si>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</si>
  <si>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</si>
  <si>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</si>
  <si>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</si>
  <si>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</si>
  <si>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</si>
  <si>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</si>
  <si>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</si>
  <si>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</si>
  <si>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</si>
  <si>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</si>
  <si>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</si>
  <si>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</si>
  <si>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</si>
  <si>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</si>
  <si>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</si>
  <si>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</si>
  <si>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</si>
  <si>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</si>
  <si>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</si>
  <si>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</si>
  <si>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</si>
  <si>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</si>
  <si>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</si>
  <si>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</si>
  <si>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</si>
  <si>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</si>
  <si>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</si>
  <si>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</si>
  <si>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</si>
  <si>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</si>
  <si>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</si>
  <si>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</si>
  <si>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</si>
  <si>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</si>
  <si>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</si>
  <si>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</si>
  <si>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</si>
  <si>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</si>
  <si>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</si>
  <si>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</si>
  <si>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</si>
  <si>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</si>
  <si>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</si>
  <si>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</si>
  <si>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</si>
  <si>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</si>
  <si>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</si>
  <si>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</si>
  <si>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</si>
  <si>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</si>
  <si>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</si>
  <si>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</si>
  <si>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</si>
  <si>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</si>
  <si>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</si>
  <si>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</si>
  <si>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</si>
  <si>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</si>
  <si>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</si>
  <si>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</si>
  <si>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</si>
  <si>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</si>
  <si>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</si>
  <si>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</si>
  <si>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</si>
  <si>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</si>
  <si>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</si>
  <si>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</si>
  <si>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</si>
  <si>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</si>
  <si>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</si>
  <si>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</si>
  <si>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</si>
  <si>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</si>
  <si>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</si>
  <si>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</si>
  <si>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</si>
  <si>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</si>
  <si>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</si>
  <si>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</si>
  <si>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</si>
  <si>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</si>
  <si>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</si>
  <si>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</si>
  <si>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</si>
  <si>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</si>
  <si>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</si>
  <si>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</si>
  <si>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</si>
  <si>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</si>
  <si>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</si>
  <si>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</si>
  <si>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</si>
  <si>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</si>
  <si>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</si>
  <si>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</si>
  <si>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</si>
  <si>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</si>
  <si>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</si>
  <si>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</si>
  <si>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</si>
  <si>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</si>
  <si>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</si>
  <si>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</si>
  <si>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</si>
  <si>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</si>
  <si>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</si>
  <si>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</si>
  <si>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</si>
  <si>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</si>
  <si>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</si>
  <si>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</si>
  <si>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</si>
  <si>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</si>
  <si>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</si>
  <si>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</si>
  <si>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</si>
  <si>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</si>
  <si>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</si>
  <si>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</si>
  <si>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</si>
  <si>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</si>
  <si>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</si>
  <si>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</si>
  <si>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</si>
  <si>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</si>
  <si>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</si>
  <si>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</si>
  <si>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</si>
  <si>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</si>
  <si>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</si>
  <si>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</si>
  <si>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</si>
  <si>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</si>
  <si>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</si>
  <si>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</si>
  <si>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</si>
  <si>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</si>
  <si>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</si>
  <si>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</si>
  <si>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</si>
  <si>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</si>
  <si>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</si>
  <si>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</si>
  <si>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</si>
  <si>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</si>
  <si>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</si>
  <si>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</si>
  <si>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</si>
  <si>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</si>
  <si>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</si>
  <si>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</si>
  <si>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</si>
  <si>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</si>
  <si>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</si>
  <si>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</si>
  <si>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</si>
  <si>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</si>
  <si>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</si>
  <si>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</si>
  <si>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</si>
  <si>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</si>
  <si>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</si>
  <si>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</si>
  <si>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</si>
  <si>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</si>
  <si>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</si>
  <si>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</si>
  <si>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</si>
  <si>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</si>
  <si>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</si>
  <si>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</si>
  <si>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</si>
  <si>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</si>
  <si>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</si>
  <si>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</si>
  <si>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</si>
  <si>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</si>
  <si>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</si>
  <si>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</si>
  <si>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</si>
  <si>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</si>
  <si>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</si>
  <si>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</si>
  <si>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</si>
  <si>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</si>
  <si>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</si>
  <si>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</si>
  <si>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</si>
  <si>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</si>
  <si>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</si>
  <si>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</si>
  <si>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</si>
  <si>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</si>
  <si>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</si>
  <si>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</si>
  <si>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</si>
  <si>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</si>
  <si>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</si>
  <si>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</si>
  <si>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</si>
  <si>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</si>
  <si>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</si>
  <si>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</si>
  <si>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</si>
  <si>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</si>
  <si>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</si>
  <si>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</si>
  <si>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</si>
  <si>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</si>
  <si>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</si>
  <si>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</si>
  <si>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</si>
  <si>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</si>
  <si>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</si>
  <si>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</si>
  <si>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</si>
  <si>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</si>
  <si>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</si>
  <si>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</si>
  <si>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</si>
  <si>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</si>
  <si>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</si>
  <si>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</si>
  <si>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</si>
  <si>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</si>
  <si>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</si>
  <si>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</si>
  <si>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</si>
  <si>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</si>
  <si>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</si>
  <si>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</si>
  <si>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</si>
  <si>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</si>
  <si>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</si>
  <si>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</si>
  <si>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</si>
  <si>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</si>
  <si>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</si>
  <si>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</si>
  <si>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</si>
  <si>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</si>
  <si>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</si>
  <si>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</si>
  <si>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</si>
  <si>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</si>
  <si>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</si>
  <si>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</si>
  <si>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</si>
  <si>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</si>
  <si>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</si>
  <si>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</si>
  <si>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</si>
  <si>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</si>
  <si>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</si>
  <si>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</si>
  <si>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</si>
  <si>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</si>
  <si>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</si>
  <si>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</si>
  <si>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</si>
  <si>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</si>
  <si>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</si>
  <si>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</si>
  <si>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</si>
  <si>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</si>
  <si>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</si>
  <si>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</si>
  <si>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</si>
  <si>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</si>
  <si>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</si>
  <si>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</si>
  <si>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</si>
  <si>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</si>
  <si>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</si>
  <si>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</si>
  <si>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</si>
  <si>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</si>
  <si>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</si>
  <si>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</si>
  <si>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</si>
  <si>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</si>
  <si>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</si>
  <si>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</si>
  <si>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</si>
  <si>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</si>
  <si>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</si>
  <si>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</si>
  <si>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</si>
  <si>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</si>
  <si>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</si>
  <si>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</si>
  <si>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</si>
  <si>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</si>
  <si>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</si>
  <si>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</si>
  <si>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</si>
  <si>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</si>
  <si>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</si>
  <si>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</si>
  <si>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</si>
  <si>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</si>
  <si>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</si>
  <si>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</si>
  <si>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</si>
  <si>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</si>
  <si>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</si>
  <si>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</si>
  <si>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</si>
  <si>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</si>
  <si>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</si>
  <si>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</si>
  <si>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</si>
  <si>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</si>
  <si>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</si>
  <si>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</si>
  <si>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</si>
  <si>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</si>
  <si>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</si>
  <si>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</si>
  <si>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</si>
  <si>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</si>
  <si>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</si>
  <si>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</si>
  <si>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</si>
  <si>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</si>
  <si>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</si>
  <si>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</si>
  <si>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</si>
  <si>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</si>
  <si>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</si>
  <si>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</si>
  <si>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</si>
  <si>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</si>
  <si>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</si>
  <si>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</si>
  <si>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</si>
  <si>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</si>
  <si>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</si>
  <si>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</si>
  <si>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</si>
  <si>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</si>
  <si>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</si>
  <si>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</si>
  <si>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</si>
  <si>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</si>
  <si>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</si>
  <si>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</si>
  <si>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</si>
  <si>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</si>
  <si>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</si>
  <si>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</si>
  <si>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</si>
  <si>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</si>
  <si>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</si>
  <si>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</si>
  <si>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</si>
  <si>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</si>
  <si>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</si>
  <si>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</si>
  <si>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</si>
  <si>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</si>
  <si>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</si>
  <si>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</si>
  <si>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</si>
  <si>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</si>
  <si>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</si>
  <si>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</si>
  <si>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</si>
  <si>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</si>
  <si>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</si>
  <si>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</si>
  <si>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</si>
  <si>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</si>
  <si>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</si>
  <si>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</si>
  <si>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</si>
  <si>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</si>
  <si>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</si>
  <si>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</si>
  <si>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</si>
  <si>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</si>
  <si>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</si>
  <si>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</si>
  <si>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</si>
  <si>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</si>
  <si>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</si>
  <si>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</si>
  <si>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</si>
  <si>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</si>
  <si>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</si>
  <si>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</si>
  <si>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</si>
  <si>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</si>
  <si>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</si>
  <si>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</si>
  <si>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</si>
  <si>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</si>
  <si>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</si>
  <si>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</si>
  <si>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</si>
  <si>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</si>
  <si>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</si>
  <si>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</si>
  <si>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</si>
  <si>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</si>
  <si>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</si>
  <si>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</si>
  <si>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</si>
  <si>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</si>
  <si>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</si>
  <si>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</si>
  <si>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</si>
  <si>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</si>
  <si>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</si>
  <si>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</si>
  <si>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</si>
  <si>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</si>
  <si>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</si>
  <si>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</si>
  <si>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</si>
  <si>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</si>
  <si>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</si>
  <si>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</si>
  <si>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</si>
  <si>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</si>
  <si>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</si>
  <si>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</si>
  <si>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</si>
  <si>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</si>
  <si>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</si>
  <si>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</si>
  <si>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</si>
  <si>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</si>
  <si>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</si>
  <si>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</si>
  <si>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</si>
  <si>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</si>
  <si>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</si>
  <si>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</si>
  <si>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</si>
  <si>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</si>
  <si>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</si>
  <si>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</si>
  <si>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</si>
  <si>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</si>
  <si>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</si>
  <si>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</si>
  <si>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</si>
  <si>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</si>
  <si>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</si>
  <si>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</si>
  <si>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</si>
  <si>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</si>
  <si>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</si>
  <si>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</si>
  <si>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</si>
  <si>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</si>
  <si>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</si>
  <si>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</si>
  <si>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</si>
  <si>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</si>
  <si>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</si>
  <si>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</si>
  <si>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</si>
  <si>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</si>
  <si>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</si>
  <si>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</si>
  <si>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</si>
  <si>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</si>
  <si>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</si>
  <si>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</si>
  <si>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</si>
  <si>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</si>
  <si>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</si>
  <si>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</si>
  <si>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</si>
  <si>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</si>
  <si>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</si>
  <si>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</si>
  <si>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</si>
  <si>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</si>
  <si>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</si>
  <si>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</si>
  <si>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</si>
  <si>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</si>
  <si>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</si>
  <si>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</si>
  <si>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</si>
  <si>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</si>
  <si>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</si>
  <si>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</si>
  <si>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</si>
  <si>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</si>
  <si>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</si>
  <si>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</si>
  <si>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</si>
  <si>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</si>
  <si>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</si>
  <si>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</si>
  <si>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</si>
  <si>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</si>
  <si>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</si>
  <si>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</si>
  <si>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</si>
  <si>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</si>
  <si>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</si>
  <si>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</si>
  <si>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</si>
  <si>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</si>
  <si>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</si>
  <si>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</si>
  <si>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</si>
  <si>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</si>
  <si>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</si>
  <si>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</si>
  <si>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</si>
  <si>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</si>
  <si>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</si>
  <si>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</si>
  <si>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</si>
  <si>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</si>
  <si>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</si>
  <si>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</si>
  <si>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</si>
  <si>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</si>
  <si>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</si>
  <si>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</si>
  <si>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</si>
  <si>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</si>
  <si>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</si>
  <si>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</si>
  <si>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</si>
  <si>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</si>
  <si>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</si>
  <si>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</si>
  <si>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</si>
  <si>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</si>
  <si>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</si>
  <si>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</si>
  <si>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</si>
  <si>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</si>
  <si>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</si>
  <si>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</si>
  <si>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</si>
  <si>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</si>
  <si>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</si>
  <si>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</si>
  <si>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</si>
  <si>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</si>
  <si>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</si>
  <si>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</si>
  <si>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</si>
  <si>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</si>
  <si>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</si>
  <si>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</si>
  <si>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</si>
  <si>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</si>
  <si>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</si>
  <si>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</si>
  <si>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</si>
  <si>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</si>
  <si>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</si>
  <si>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</si>
  <si>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</si>
  <si>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</si>
  <si>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</si>
  <si>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</si>
  <si>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</si>
  <si>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</si>
  <si>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</si>
  <si>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</si>
  <si>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</si>
  <si>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</si>
  <si>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</si>
  <si>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</si>
  <si>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</si>
  <si>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</si>
  <si>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</si>
  <si>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</si>
  <si>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</si>
  <si>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</si>
  <si>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</si>
  <si>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</si>
  <si>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</si>
  <si>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</si>
  <si>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</si>
  <si>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</si>
  <si>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</si>
  <si>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</si>
  <si>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</si>
  <si>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</si>
  <si>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</si>
  <si>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</si>
  <si>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</si>
  <si>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</si>
  <si>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</si>
  <si>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</si>
  <si>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</si>
  <si>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</si>
  <si>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</si>
  <si>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</si>
  <si>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</si>
  <si>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</si>
  <si>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</si>
  <si>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</si>
  <si>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</si>
  <si>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</si>
  <si>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</si>
  <si>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</si>
  <si>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</si>
  <si>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</si>
  <si>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</si>
  <si>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</si>
  <si>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</si>
  <si>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</si>
  <si>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</si>
  <si>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</si>
  <si>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</si>
  <si>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</si>
  <si>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</si>
  <si>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</si>
  <si>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</si>
  <si>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</si>
  <si>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</si>
  <si>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</si>
  <si>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</si>
  <si>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</si>
  <si>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</si>
  <si>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</si>
  <si>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</si>
  <si>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</si>
  <si>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</si>
  <si>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</si>
  <si>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</si>
  <si>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</si>
  <si>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</si>
  <si>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</si>
  <si>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</si>
  <si>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</si>
  <si>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</si>
  <si>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</si>
  <si>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</si>
  <si>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</si>
  <si>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</si>
  <si>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</si>
  <si>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</si>
  <si>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</si>
  <si>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</si>
  <si>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</si>
  <si>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</si>
  <si>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</si>
  <si>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</si>
  <si>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</si>
  <si>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</si>
  <si>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</si>
  <si>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</si>
  <si>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</si>
  <si>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</si>
  <si>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</si>
  <si>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</si>
  <si>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</si>
  <si>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</si>
  <si>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</si>
  <si>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</si>
  <si>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</si>
  <si>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</si>
  <si>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</si>
  <si>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</si>
  <si>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</si>
  <si>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</si>
  <si>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</si>
  <si>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</si>
  <si>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</si>
  <si>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</si>
  <si>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</si>
  <si>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</si>
  <si>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</si>
  <si>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</si>
  <si>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</si>
  <si>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</si>
  <si>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</si>
  <si>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</si>
  <si>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</si>
  <si>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</si>
  <si>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</si>
  <si>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</si>
  <si>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</si>
  <si>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</si>
  <si>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</si>
  <si>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</si>
  <si>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</si>
  <si>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</si>
  <si>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</si>
  <si>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</si>
  <si>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</si>
  <si>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</si>
  <si>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</si>
  <si>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</si>
  <si>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</si>
  <si>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</si>
  <si>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</si>
  <si>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</si>
  <si>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</si>
  <si>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</si>
  <si>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</si>
  <si>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</si>
  <si>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</si>
  <si>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</si>
  <si>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</si>
  <si>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</si>
  <si>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</si>
  <si>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</si>
  <si>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</si>
  <si>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</si>
  <si>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</si>
  <si>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</si>
  <si>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</si>
  <si>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</si>
  <si>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</si>
  <si>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</si>
  <si>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</si>
  <si>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</si>
  <si>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</si>
  <si>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</si>
  <si>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</si>
  <si>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</si>
  <si>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</si>
  <si>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</si>
  <si>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</si>
  <si>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</si>
  <si>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</si>
  <si>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</si>
  <si>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</si>
  <si>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</si>
  <si>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</si>
  <si>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</si>
  <si>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</si>
  <si>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</si>
  <si>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</si>
  <si>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</si>
  <si>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</si>
  <si>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</si>
  <si>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</si>
  <si>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</si>
  <si>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</si>
  <si>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</si>
  <si>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</si>
  <si>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</si>
  <si>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</si>
  <si>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</si>
  <si>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</si>
  <si>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</si>
  <si>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</si>
  <si>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</si>
  <si>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</si>
  <si>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</si>
  <si>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</si>
  <si>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</si>
  <si>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</si>
  <si>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</si>
  <si>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</si>
  <si>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</si>
  <si>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</si>
  <si>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</si>
  <si>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</si>
  <si>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</si>
  <si>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</si>
  <si>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</si>
  <si>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</si>
  <si>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</si>
  <si>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</si>
  <si>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</si>
  <si>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</si>
  <si>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</si>
  <si>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</si>
  <si>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</si>
  <si>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</si>
  <si>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</si>
  <si>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</si>
  <si>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</si>
  <si>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</si>
  <si>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</si>
  <si>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</si>
  <si>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</si>
  <si>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</si>
  <si>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</si>
  <si>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</si>
  <si>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</si>
  <si>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</si>
  <si>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</si>
  <si>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</si>
  <si>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</si>
  <si>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</si>
  <si>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</si>
  <si>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</si>
  <si>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</si>
  <si>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</si>
  <si>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</si>
  <si>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</si>
  <si>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</si>
  <si>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</si>
  <si>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</si>
  <si>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</si>
  <si>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</si>
  <si>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</si>
  <si>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</si>
  <si>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</si>
  <si>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</si>
  <si>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</si>
  <si>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</si>
  <si>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</si>
  <si>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</si>
  <si>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</si>
  <si>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</si>
  <si>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</si>
  <si>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</si>
  <si>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</si>
  <si>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</si>
  <si>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</si>
  <si>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</si>
  <si>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</si>
  <si>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</si>
  <si>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</si>
  <si>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</si>
  <si>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</si>
  <si>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</si>
  <si>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</si>
  <si>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</si>
  <si>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</si>
  <si>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</si>
  <si>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</si>
  <si>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</si>
  <si>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</si>
  <si>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</si>
  <si>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</si>
  <si>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</si>
  <si>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</si>
  <si>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</si>
  <si>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</si>
  <si>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</si>
  <si>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</si>
  <si>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</si>
  <si>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</si>
  <si>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</si>
  <si>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</si>
  <si>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</si>
  <si>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</si>
  <si>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</si>
  <si>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</si>
  <si>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</si>
  <si>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</si>
  <si>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</si>
  <si>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</si>
  <si>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</si>
  <si>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</si>
  <si>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</si>
  <si>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</si>
  <si>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</si>
  <si>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</si>
  <si>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</si>
  <si>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</si>
  <si>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</si>
  <si>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</si>
  <si>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</si>
  <si>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</si>
  <si>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</si>
  <si>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</si>
  <si>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</si>
  <si>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</si>
  <si>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</si>
  <si>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</si>
  <si>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</si>
  <si>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</si>
  <si>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</si>
  <si>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</si>
  <si>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</si>
  <si>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</si>
  <si>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</si>
  <si>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</si>
  <si>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</si>
  <si>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</si>
  <si>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</si>
  <si>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</si>
  <si>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</si>
  <si>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</si>
  <si>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</si>
  <si>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</si>
  <si>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</si>
  <si>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</si>
  <si>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</si>
  <si>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</si>
  <si>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</si>
  <si>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</si>
  <si>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</si>
  <si>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</si>
  <si>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</si>
  <si>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</si>
  <si>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</si>
  <si>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</si>
  <si>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</si>
  <si>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</si>
  <si>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</si>
  <si>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</si>
  <si>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</si>
  <si>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</si>
  <si>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</si>
  <si>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</si>
  <si>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</si>
  <si>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</si>
  <si>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</si>
  <si>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</si>
  <si>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</si>
  <si>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</si>
  <si>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</si>
  <si>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</si>
  <si>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</si>
  <si>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</si>
  <si>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</si>
  <si>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</si>
  <si>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</si>
  <si>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</si>
  <si>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</si>
  <si>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</si>
  <si>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</si>
  <si>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</si>
  <si>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</si>
  <si>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</si>
  <si>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</si>
  <si>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</si>
  <si>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</si>
  <si>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</si>
  <si>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</si>
  <si>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</si>
  <si>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</si>
  <si>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</si>
  <si>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</si>
  <si>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</si>
  <si>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</si>
  <si>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</si>
  <si>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</si>
  <si>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</si>
  <si>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</si>
  <si>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</si>
  <si>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</si>
  <si>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</si>
  <si>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</si>
  <si>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</si>
  <si>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</si>
  <si>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</si>
  <si>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</si>
  <si>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</si>
  <si>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</si>
  <si>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</si>
  <si>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</si>
  <si>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</si>
  <si>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</si>
  <si>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</si>
  <si>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</si>
  <si>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</si>
  <si>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</si>
  <si>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</si>
  <si>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</si>
  <si>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</si>
  <si>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</si>
  <si>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</si>
  <si>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</si>
  <si>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</si>
  <si>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</si>
  <si>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</si>
  <si>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</si>
  <si>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</si>
  <si>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</si>
  <si>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</si>
  <si>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</si>
  <si>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</si>
  <si>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</si>
  <si>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</si>
  <si>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</si>
  <si>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</si>
  <si>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</si>
  <si>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</si>
  <si>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</si>
  <si>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</si>
  <si>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</si>
  <si>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</si>
  <si>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</si>
  <si>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</si>
  <si>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</si>
  <si>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</si>
  <si>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</si>
  <si>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</si>
  <si>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</si>
  <si>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</si>
  <si>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</si>
  <si>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</si>
  <si>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</si>
  <si>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</si>
  <si>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</si>
  <si>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</si>
  <si>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</si>
  <si>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</si>
  <si>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</si>
  <si>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</si>
  <si>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</si>
  <si>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</si>
  <si>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</si>
  <si>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</si>
  <si>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</si>
  <si>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</si>
  <si>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</si>
  <si>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</si>
  <si>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</si>
  <si>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</si>
  <si>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</si>
  <si>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</si>
  <si>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</si>
  <si>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</si>
  <si>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</si>
  <si>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</si>
  <si>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</si>
  <si>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</si>
  <si>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</si>
  <si>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</si>
  <si>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</si>
  <si>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</si>
  <si>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</si>
  <si>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</si>
  <si>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</si>
  <si>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</si>
  <si>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</si>
  <si>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</si>
  <si>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</si>
  <si>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</si>
  <si>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</si>
  <si>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</si>
  <si>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</si>
  <si>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</si>
  <si>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</si>
  <si>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</si>
  <si>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</si>
  <si>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</si>
  <si>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</si>
  <si>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</si>
  <si>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</si>
  <si>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</si>
  <si>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</si>
  <si>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</si>
  <si>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</si>
  <si>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</si>
  <si>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</si>
  <si>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</si>
  <si>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</si>
  <si>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</si>
  <si>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</si>
  <si>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</si>
  <si>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</si>
  <si>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</si>
  <si>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</si>
  <si>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</si>
  <si>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</si>
  <si>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</si>
  <si>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</si>
  <si>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</si>
  <si>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</si>
  <si>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</si>
  <si>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</si>
  <si>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</si>
  <si>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</si>
  <si>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</si>
  <si>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</si>
  <si>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</si>
  <si>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</si>
  <si>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</si>
  <si>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</si>
  <si>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</si>
  <si>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</si>
  <si>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</si>
  <si>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</si>
  <si>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</si>
  <si>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</si>
  <si>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</si>
  <si>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</si>
  <si>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</si>
  <si>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</si>
  <si>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</si>
  <si>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</si>
  <si>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</si>
  <si>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</si>
  <si>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</si>
  <si>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</si>
  <si>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</si>
  <si>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</si>
  <si>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</si>
  <si>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</si>
  <si>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</si>
  <si>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</si>
  <si>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</si>
  <si>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</si>
  <si>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</si>
  <si>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</si>
  <si>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</si>
  <si>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</si>
  <si>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</si>
  <si>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</si>
  <si>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</si>
  <si>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</si>
  <si>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</si>
  <si>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</si>
  <si>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</si>
  <si>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</si>
  <si>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</si>
  <si>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</si>
  <si>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</si>
  <si>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</si>
  <si>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</si>
  <si>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</si>
  <si>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</si>
  <si>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</si>
  <si>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</si>
  <si>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</si>
  <si>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</si>
  <si>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</si>
  <si>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</si>
  <si>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</si>
  <si>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</si>
  <si>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</si>
  <si>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</si>
  <si>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</si>
  <si>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</si>
  <si>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</si>
  <si>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</si>
  <si>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</si>
  <si>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</si>
  <si>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</si>
  <si>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</si>
  <si>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</si>
  <si>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</si>
  <si>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</si>
  <si>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</si>
  <si>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</si>
  <si>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</si>
  <si>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</si>
  <si>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</si>
  <si>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</si>
  <si>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</si>
  <si>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</si>
  <si>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</si>
  <si>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</si>
  <si>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</si>
  <si>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</si>
  <si>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</si>
  <si>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</si>
  <si>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</si>
  <si>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</si>
  <si>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</si>
  <si>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</si>
  <si>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</si>
  <si>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</si>
  <si>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</si>
  <si>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</si>
  <si>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</si>
  <si>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</si>
  <si>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</si>
  <si>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</si>
  <si>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</si>
  <si>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</si>
  <si>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</si>
  <si>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</si>
  <si>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</si>
  <si>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</si>
  <si>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</si>
  <si>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</si>
  <si>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</si>
  <si>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</si>
  <si>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</si>
  <si>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</si>
  <si>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</si>
  <si>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</si>
  <si>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</si>
  <si>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</si>
  <si>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</si>
  <si>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</si>
  <si>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</si>
  <si>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</si>
  <si>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</si>
  <si>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</si>
  <si>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</si>
  <si>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</si>
  <si>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</si>
  <si>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</si>
  <si>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</si>
  <si>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</si>
  <si>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</si>
  <si>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</si>
  <si>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</si>
  <si>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</si>
  <si>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</si>
  <si>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</si>
  <si>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</si>
  <si>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</si>
  <si>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</si>
  <si>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</si>
  <si>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</si>
  <si>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</si>
  <si>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</si>
  <si>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</si>
  <si>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</si>
  <si>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</si>
  <si>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</si>
  <si>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</si>
  <si>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</si>
  <si>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</si>
  <si>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</si>
  <si>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</si>
  <si>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</si>
  <si>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</si>
  <si>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</si>
  <si>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</si>
  <si>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</si>
  <si>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</si>
  <si>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</si>
  <si>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</si>
  <si>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</si>
  <si>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</si>
  <si>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</si>
  <si>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</si>
  <si>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</si>
  <si>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</si>
  <si>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</si>
  <si>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</si>
  <si>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</si>
  <si>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</si>
  <si>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</si>
  <si>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</si>
  <si>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</si>
  <si>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</si>
  <si>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</si>
  <si>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</si>
  <si>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</si>
  <si>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</si>
  <si>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</si>
  <si>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</si>
  <si>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</si>
  <si>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</si>
  <si>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</si>
  <si>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</si>
  <si>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</si>
  <si>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</si>
  <si>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</si>
  <si>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</si>
  <si>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</si>
  <si>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</si>
  <si>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</si>
  <si>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</si>
  <si>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</si>
  <si>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</si>
  <si>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</si>
  <si>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</si>
  <si>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</si>
  <si>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</si>
  <si>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</si>
  <si>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</si>
  <si>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</si>
  <si>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</si>
  <si>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</si>
  <si>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</si>
  <si>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</si>
  <si>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</si>
  <si>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</si>
  <si>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</si>
  <si>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</si>
  <si>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</si>
  <si>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</si>
  <si>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</si>
  <si>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</si>
  <si>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</si>
  <si>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</si>
  <si>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</si>
  <si>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</si>
  <si>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</si>
  <si>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</si>
  <si>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</si>
  <si>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</si>
  <si>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</si>
  <si>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</si>
  <si>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</si>
  <si>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</si>
  <si>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</si>
  <si>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</si>
  <si>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</si>
  <si>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</si>
  <si>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</si>
  <si>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</si>
  <si>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</si>
  <si>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</si>
  <si>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</si>
  <si>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</si>
  <si>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</si>
  <si>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</si>
  <si>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</si>
  <si>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</si>
  <si>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</si>
  <si>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</si>
  <si>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</si>
  <si>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</si>
  <si>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</si>
  <si>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</si>
  <si>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</si>
  <si>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</si>
  <si>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</si>
  <si>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</si>
  <si>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</si>
  <si>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</si>
  <si>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</si>
  <si>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</si>
  <si>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</si>
  <si>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</si>
  <si>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</si>
  <si>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</si>
  <si>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</si>
  <si>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</si>
  <si>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</si>
  <si>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</si>
  <si>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</si>
  <si>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</si>
  <si>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</si>
  <si>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</si>
  <si>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</si>
  <si>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</si>
  <si>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</si>
  <si>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</si>
  <si>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</si>
  <si>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</si>
  <si>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</si>
  <si>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</si>
  <si>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</si>
  <si>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</si>
  <si>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</si>
  <si>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</si>
  <si>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</si>
  <si>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</si>
  <si>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</si>
  <si>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</si>
  <si>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</si>
  <si>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</si>
  <si>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</si>
  <si>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</si>
  <si>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</si>
  <si>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</si>
  <si>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</si>
  <si>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</si>
  <si>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</si>
  <si>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</si>
  <si>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</si>
  <si>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</si>
  <si>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</si>
  <si>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</si>
  <si>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</si>
  <si>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</si>
  <si>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</si>
  <si>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</si>
  <si>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</si>
  <si>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</si>
  <si>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</si>
  <si>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</si>
  <si>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</si>
  <si>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</si>
  <si>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</si>
  <si>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</si>
  <si>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</si>
  <si>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</si>
  <si>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</si>
  <si>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</si>
  <si>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</si>
  <si>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</si>
  <si>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</si>
  <si>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</si>
  <si>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</si>
  <si>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</si>
  <si>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</si>
  <si>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</si>
  <si>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</si>
  <si>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</si>
  <si>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</si>
  <si>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</si>
  <si>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</si>
  <si>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</si>
  <si>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</si>
  <si>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</si>
  <si>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</si>
  <si>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</si>
  <si>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</si>
  <si>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</si>
  <si>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</si>
  <si>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</si>
  <si>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</si>
  <si>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</si>
  <si>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</si>
  <si>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</si>
  <si>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</si>
  <si>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</si>
  <si>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</si>
  <si>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</si>
  <si>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</si>
  <si>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</si>
  <si>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</si>
  <si>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</si>
  <si>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</si>
  <si>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</si>
  <si>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</si>
  <si>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</si>
  <si>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</si>
  <si>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</si>
  <si>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</si>
  <si>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</si>
  <si>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</si>
  <si>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</si>
  <si>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</si>
  <si>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</si>
  <si>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</si>
  <si>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</si>
  <si>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</si>
  <si>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</si>
  <si>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</si>
  <si>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</si>
  <si>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</si>
  <si>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</si>
  <si>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</si>
  <si>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</si>
  <si>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</si>
  <si>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</si>
  <si>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</si>
  <si>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</si>
  <si>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</si>
  <si>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</si>
  <si>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</si>
  <si>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</si>
  <si>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</si>
  <si>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</si>
  <si>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</si>
  <si>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</si>
  <si>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</si>
  <si>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</si>
  <si>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</si>
  <si>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</si>
  <si>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</si>
  <si>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</si>
  <si>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</si>
  <si>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</si>
  <si>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</si>
  <si>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</si>
  <si>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</si>
  <si>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</si>
  <si>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</si>
  <si>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</si>
  <si>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</si>
  <si>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</si>
  <si>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</si>
  <si>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</si>
  <si>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</si>
  <si>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</si>
  <si>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</si>
  <si>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</si>
  <si>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</si>
  <si>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</si>
  <si>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</si>
  <si>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</si>
  <si>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</si>
  <si>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</si>
  <si>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</si>
  <si>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</si>
  <si>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</si>
  <si>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</si>
  <si>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</si>
  <si>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</si>
  <si>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</si>
  <si>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</si>
  <si>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</si>
  <si>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</si>
  <si>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</si>
  <si>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</si>
  <si>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</si>
  <si>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</si>
  <si>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</si>
  <si>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</si>
  <si>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</si>
  <si>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</si>
  <si>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</si>
  <si>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</si>
  <si>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</si>
  <si>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</si>
  <si>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</si>
  <si>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</si>
  <si>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</si>
  <si>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</si>
  <si>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</si>
  <si>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</si>
  <si>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</si>
  <si>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</si>
  <si>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</si>
  <si>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</si>
  <si>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</si>
  <si>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</si>
  <si>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</si>
  <si>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</si>
  <si>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</si>
  <si>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</si>
  <si>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</si>
  <si>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</si>
  <si>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</si>
  <si>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</si>
  <si>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</si>
  <si>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</si>
  <si>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</si>
  <si>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</si>
  <si>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</si>
  <si>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</si>
  <si>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</si>
  <si>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</si>
  <si>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</si>
  <si>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</si>
  <si>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</si>
  <si>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</si>
  <si>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</si>
  <si>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</si>
  <si>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</si>
  <si>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</si>
  <si>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</si>
  <si>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</si>
  <si>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</si>
  <si>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</si>
  <si>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</si>
  <si>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</si>
  <si>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</si>
  <si>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</si>
  <si>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</si>
  <si>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</si>
  <si>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</si>
  <si>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</si>
  <si>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</si>
  <si>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</si>
  <si>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</si>
  <si>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</si>
  <si>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</si>
  <si>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</si>
  <si>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</si>
  <si>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</si>
  <si>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</si>
  <si>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</si>
  <si>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</si>
  <si>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</si>
  <si>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</si>
  <si>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</si>
  <si>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</si>
  <si>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</si>
  <si>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</si>
  <si>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</si>
  <si>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</si>
  <si>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</si>
  <si>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</si>
  <si>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</si>
  <si>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</si>
  <si>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</si>
  <si>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</si>
  <si>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</si>
  <si>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</si>
  <si>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</si>
  <si>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</si>
  <si>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</si>
  <si>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</si>
  <si>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</si>
  <si>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</si>
  <si>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</si>
  <si>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</si>
  <si>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</si>
  <si>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</si>
  <si>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</si>
  <si>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</si>
  <si>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</si>
  <si>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</si>
  <si>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</si>
  <si>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</si>
  <si>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</si>
  <si>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</si>
  <si>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</si>
  <si>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</si>
  <si>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</si>
  <si>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</si>
  <si>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</si>
  <si>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</si>
  <si>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</si>
  <si>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</si>
  <si>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</si>
  <si>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</si>
  <si>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</si>
  <si>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</si>
  <si>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</si>
  <si>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</si>
  <si>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</si>
  <si>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</si>
  <si>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</si>
  <si>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</si>
  <si>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</si>
  <si>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</si>
  <si>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</si>
  <si>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</si>
  <si>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</si>
  <si>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</si>
  <si>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</si>
  <si>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</si>
  <si>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</si>
  <si>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</si>
  <si>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</si>
  <si>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</si>
  <si>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</si>
  <si>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</si>
  <si>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</si>
  <si>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</si>
  <si>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</si>
  <si>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</si>
  <si>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</si>
  <si>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</si>
  <si>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</si>
  <si>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</si>
  <si>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</si>
  <si>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</si>
  <si>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</si>
  <si>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</si>
  <si>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</si>
  <si>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</si>
  <si>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</si>
  <si>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</si>
  <si>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</si>
  <si>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</si>
  <si>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</si>
  <si>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</si>
  <si>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</si>
  <si>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</si>
  <si>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</si>
  <si>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</si>
  <si>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</si>
  <si>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</si>
  <si>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</si>
  <si>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</si>
  <si>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</si>
  <si>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</si>
  <si>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</si>
  <si>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</si>
  <si>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</si>
  <si>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</si>
  <si>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</si>
  <si>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</si>
  <si>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</si>
  <si>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</si>
  <si>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</si>
  <si>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</si>
  <si>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</si>
  <si>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</si>
  <si>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</si>
  <si>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</si>
  <si>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</si>
  <si>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</si>
  <si>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</si>
  <si>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</si>
  <si>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</si>
  <si>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</si>
  <si>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</si>
  <si>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</si>
  <si>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</si>
  <si>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</si>
  <si>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</si>
  <si>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</si>
  <si>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</si>
  <si>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</si>
  <si>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</si>
  <si>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</si>
  <si>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</si>
  <si>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</si>
  <si>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</si>
  <si>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</si>
  <si>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</si>
  <si>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</si>
  <si>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</si>
  <si>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</si>
  <si>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</si>
  <si>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</si>
  <si>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</si>
  <si>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</si>
  <si>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</si>
  <si>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</si>
  <si>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</si>
  <si>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</si>
  <si>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</si>
  <si>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</si>
  <si>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</si>
  <si>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</si>
  <si>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</si>
  <si>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</si>
  <si>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</si>
  <si>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</si>
  <si>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</si>
  <si>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</si>
  <si>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</si>
  <si>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</si>
  <si>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</si>
  <si>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</si>
  <si>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</si>
  <si>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</si>
  <si>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</si>
  <si>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</si>
  <si>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</si>
  <si>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</si>
  <si>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</si>
  <si>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</si>
  <si>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</si>
  <si>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</si>
  <si>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</si>
  <si>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</si>
  <si>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</si>
  <si>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</si>
  <si>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</si>
  <si>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</si>
  <si>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</si>
  <si>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</si>
  <si>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</si>
  <si>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</si>
  <si>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</si>
  <si>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</si>
  <si>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</si>
  <si>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</si>
  <si>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</si>
  <si>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</si>
  <si>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</si>
  <si>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</si>
  <si>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</si>
  <si>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</si>
  <si>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</si>
  <si>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</si>
  <si>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</si>
  <si>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</si>
  <si>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</si>
  <si>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</si>
  <si>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</si>
  <si>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</si>
  <si>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</si>
  <si>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</si>
  <si>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</si>
  <si>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</si>
  <si>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</si>
  <si>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</si>
  <si>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</si>
  <si>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</si>
  <si>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</si>
  <si>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</si>
  <si>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</si>
  <si>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</si>
  <si>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</si>
  <si>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</si>
  <si>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</si>
  <si>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</si>
  <si>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</si>
  <si>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</si>
  <si>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</si>
  <si>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</si>
  <si>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</si>
  <si>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</si>
  <si>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</si>
  <si>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</si>
  <si>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</si>
  <si>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</si>
  <si>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</si>
  <si>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</si>
  <si>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</si>
  <si>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</si>
  <si>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</si>
  <si>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</si>
  <si>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</si>
  <si>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</si>
  <si>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</si>
  <si>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</si>
  <si>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</si>
  <si>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</si>
  <si>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</si>
  <si>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</si>
  <si>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</si>
  <si>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</si>
  <si>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</si>
  <si>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</si>
  <si>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</si>
  <si>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</si>
  <si>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</si>
  <si>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</si>
  <si>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</si>
  <si>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</si>
  <si>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</si>
  <si>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</si>
  <si>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</si>
  <si>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</si>
  <si>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</si>
  <si>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</si>
  <si>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</si>
  <si>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</si>
  <si>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</si>
  <si>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</si>
  <si>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</si>
  <si>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</si>
  <si>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</si>
  <si>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</si>
  <si>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</si>
  <si>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</si>
  <si>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</si>
  <si>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</si>
  <si>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</si>
  <si>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</si>
  <si>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</si>
  <si>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</si>
  <si>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</si>
  <si>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</si>
  <si>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</si>
  <si>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</si>
  <si>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</si>
  <si>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</si>
  <si>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</si>
  <si>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</si>
  <si>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</si>
  <si>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</si>
  <si>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</si>
  <si>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</si>
  <si>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</si>
  <si>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</si>
  <si>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</si>
  <si>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</si>
  <si>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</si>
  <si>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</si>
  <si>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</si>
  <si>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</si>
  <si>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</si>
  <si>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</si>
  <si>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</si>
  <si>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</si>
  <si>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</si>
  <si>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</si>
  <si>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</si>
  <si>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</si>
  <si>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</si>
  <si>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</si>
  <si>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</si>
  <si>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</si>
  <si>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</si>
  <si>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</si>
  <si>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</si>
  <si>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</si>
  <si>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</si>
  <si>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</si>
  <si>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</si>
  <si>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</si>
  <si>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</si>
  <si>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</si>
  <si>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</si>
  <si>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</si>
  <si>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</si>
  <si>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</si>
  <si>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</si>
  <si>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</si>
  <si>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</si>
  <si>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</si>
  <si>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</si>
  <si>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</si>
  <si>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</si>
  <si>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</si>
  <si>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</si>
  <si>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</si>
  <si>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</si>
  <si>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</si>
  <si>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</si>
  <si>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</si>
  <si>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</si>
  <si>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</si>
  <si>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</si>
  <si>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</si>
  <si>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</si>
  <si>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</si>
  <si>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</si>
  <si>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</si>
  <si>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</si>
  <si>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</si>
  <si>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</si>
  <si>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</si>
  <si>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</si>
  <si>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</si>
  <si>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</si>
  <si>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</si>
  <si>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</si>
  <si>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</si>
  <si>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</si>
  <si>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</si>
  <si>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</si>
  <si>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</si>
  <si>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</si>
  <si>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</si>
  <si>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</si>
  <si>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</si>
  <si>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</si>
  <si>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</si>
  <si>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</si>
  <si>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</si>
  <si>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</si>
  <si>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</si>
  <si>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</si>
  <si>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</si>
  <si>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</si>
  <si>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</si>
  <si>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</si>
  <si>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</si>
  <si>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</si>
  <si>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</si>
  <si>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</si>
  <si>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</si>
  <si>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</si>
  <si>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</si>
  <si>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</si>
  <si>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</si>
  <si>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</si>
  <si>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</si>
  <si>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</si>
  <si>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</si>
  <si>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</si>
  <si>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</si>
  <si>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</si>
  <si>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</si>
  <si>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</si>
  <si>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</si>
  <si>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</si>
  <si>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</si>
  <si>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</si>
  <si>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</si>
  <si>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</si>
  <si>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</si>
  <si>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</si>
  <si>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</si>
  <si>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</si>
  <si>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</si>
  <si>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</si>
  <si>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</si>
  <si>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</si>
  <si>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</si>
  <si>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</si>
  <si>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</si>
  <si>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</si>
  <si>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</si>
  <si>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</si>
  <si>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</si>
  <si>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</si>
  <si>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</si>
  <si>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</si>
  <si>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</si>
  <si>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</si>
  <si>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</si>
  <si>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</si>
  <si>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</si>
  <si>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</si>
  <si>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</si>
  <si>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</si>
  <si>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</si>
  <si>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</si>
  <si>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</si>
  <si>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</si>
  <si>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</si>
  <si>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</si>
  <si>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</si>
  <si>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</si>
  <si>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</si>
  <si>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</si>
  <si>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</si>
  <si>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</si>
  <si>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</si>
  <si>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</si>
  <si>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</si>
  <si>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</si>
  <si>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</si>
  <si>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</si>
  <si>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</si>
  <si>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</si>
  <si>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</si>
  <si>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</si>
  <si>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</si>
  <si>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</si>
  <si>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</si>
  <si>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</si>
  <si>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</si>
  <si>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</si>
  <si>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</si>
  <si>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</si>
  <si>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</si>
  <si>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</si>
  <si>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</si>
  <si>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</si>
  <si>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</si>
  <si>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</si>
  <si>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</si>
  <si>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</si>
  <si>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</si>
  <si>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</si>
  <si>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</si>
  <si>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</si>
  <si>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</si>
  <si>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</si>
  <si>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</si>
  <si>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</si>
  <si>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</si>
  <si>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</si>
  <si>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</si>
  <si>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</si>
  <si>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</si>
  <si>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</si>
  <si>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</si>
  <si>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</si>
  <si>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</si>
  <si>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</si>
  <si>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</si>
  <si>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</si>
  <si>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</si>
  <si>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</si>
  <si>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</si>
  <si>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</si>
  <si>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</si>
  <si>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</si>
  <si>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</si>
  <si>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</si>
  <si>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</si>
  <si>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</si>
  <si>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</si>
  <si>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</si>
  <si>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</si>
  <si>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</si>
  <si>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</si>
  <si>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</si>
  <si>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</si>
  <si>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</si>
  <si>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</si>
  <si>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</si>
  <si>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</si>
  <si>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</si>
  <si>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</si>
  <si>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</si>
  <si>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</si>
  <si>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</si>
  <si>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</si>
  <si>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</si>
  <si>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</si>
  <si>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</si>
  <si>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</si>
  <si>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</si>
  <si>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</si>
  <si>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</si>
  <si>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</si>
  <si>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</si>
  <si>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</si>
  <si>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</si>
  <si>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</si>
  <si>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</si>
  <si>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</si>
  <si>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</si>
  <si>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</si>
  <si>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</si>
  <si>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</si>
  <si>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</si>
  <si>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</si>
  <si>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</si>
  <si>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</si>
  <si>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</si>
  <si>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</si>
  <si>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</si>
  <si>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</si>
  <si>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</si>
  <si>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</si>
  <si>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</si>
  <si>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</si>
  <si>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</si>
  <si>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</si>
  <si>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</si>
  <si>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</si>
  <si>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</si>
  <si>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</si>
  <si>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</si>
  <si>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</si>
  <si>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</si>
  <si>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</si>
  <si>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</si>
  <si>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</si>
  <si>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</si>
  <si>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</si>
  <si>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</si>
  <si>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</si>
  <si>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</si>
  <si>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</si>
  <si>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</si>
  <si>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</si>
  <si>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</si>
  <si>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</si>
  <si>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</si>
  <si>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</si>
  <si>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</si>
  <si>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</si>
  <si>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</si>
  <si>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</si>
  <si>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</si>
  <si>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</si>
  <si>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</si>
  <si>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</si>
  <si>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</si>
  <si>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</si>
  <si>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</si>
  <si>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</si>
  <si>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</si>
  <si>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</si>
  <si>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</si>
  <si>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</si>
  <si>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</si>
  <si>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</si>
  <si>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</si>
  <si>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</si>
  <si>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</si>
  <si>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</si>
  <si>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</si>
  <si>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</si>
  <si>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</si>
  <si>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</si>
  <si>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</si>
  <si>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</si>
  <si>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</si>
  <si>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</si>
  <si>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</si>
  <si>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</si>
  <si>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</si>
  <si>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</si>
  <si>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</si>
  <si>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</si>
  <si>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</si>
  <si>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</si>
  <si>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</si>
  <si>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</si>
  <si>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</si>
  <si>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</si>
  <si>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</si>
  <si>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</si>
  <si>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</si>
  <si>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</si>
  <si>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</si>
  <si>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</si>
  <si>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</si>
  <si>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</si>
  <si>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</si>
  <si>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</si>
  <si>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</si>
  <si>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</si>
  <si>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</si>
  <si>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</si>
  <si>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</si>
  <si>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</si>
  <si>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</si>
  <si>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</si>
  <si>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</si>
  <si>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</si>
  <si>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</si>
  <si>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</si>
  <si>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</si>
  <si>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</si>
  <si>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</si>
  <si>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</si>
  <si>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</si>
  <si>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</si>
  <si>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</si>
  <si>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</si>
  <si>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</si>
  <si>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</si>
  <si>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</si>
  <si>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</si>
  <si>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</si>
  <si>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</si>
  <si>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</si>
  <si>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</si>
  <si>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</si>
  <si>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</si>
  <si>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</si>
  <si>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</si>
  <si>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</si>
  <si>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</si>
  <si>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</si>
  <si>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</si>
  <si>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</si>
  <si>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</si>
  <si>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</si>
  <si>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</si>
  <si>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</si>
  <si>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</si>
  <si>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</si>
  <si>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</si>
  <si>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</si>
  <si>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</si>
  <si>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</si>
  <si>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</si>
  <si>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</si>
  <si>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</si>
  <si>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</si>
  <si>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</si>
  <si>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</si>
  <si>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</si>
  <si>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</si>
  <si>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</si>
  <si>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</si>
  <si>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</si>
  <si>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</si>
  <si>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</si>
  <si>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</si>
  <si>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</si>
  <si>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</si>
  <si>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</si>
  <si>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</si>
  <si>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</si>
  <si>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</si>
  <si>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</si>
  <si>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</si>
  <si>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</si>
  <si>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</si>
  <si>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</si>
  <si>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</si>
  <si>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</si>
  <si>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</si>
  <si>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</si>
  <si>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</si>
  <si>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</si>
  <si>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</si>
  <si>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</si>
  <si>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</si>
  <si>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</si>
  <si>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</si>
  <si>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</si>
  <si>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</si>
  <si>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</si>
  <si>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</si>
  <si>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</si>
  <si>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</si>
  <si>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</si>
  <si>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</si>
  <si>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</si>
  <si>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</si>
  <si>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</si>
  <si>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</si>
  <si>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</si>
  <si>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</si>
  <si>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</si>
  <si>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</si>
  <si>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</si>
  <si>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</si>
  <si>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</si>
  <si>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</si>
  <si>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</si>
  <si>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</si>
  <si>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</si>
  <si>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</si>
  <si>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</si>
  <si>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</si>
  <si>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</si>
  <si>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</si>
  <si>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</si>
  <si>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</si>
  <si>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</si>
  <si>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</si>
  <si>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</si>
  <si>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</si>
  <si>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</si>
  <si>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</si>
  <si>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</si>
  <si>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</si>
  <si>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</si>
  <si>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</si>
  <si>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</si>
  <si>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</si>
  <si>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</si>
  <si>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</si>
  <si>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</si>
  <si>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</si>
  <si>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</si>
  <si>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</si>
  <si>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</si>
  <si>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</si>
  <si>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</si>
  <si>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</si>
  <si>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</si>
  <si>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</si>
  <si>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</si>
  <si>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</si>
  <si>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</si>
  <si>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</si>
  <si>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</si>
  <si>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</si>
  <si>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</si>
  <si>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</si>
  <si>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</si>
  <si>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</si>
  <si>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</si>
  <si>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</si>
  <si>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</si>
  <si>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</si>
  <si>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</si>
  <si>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</si>
  <si>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</si>
  <si>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</si>
  <si>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</si>
  <si>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</si>
  <si>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</si>
  <si>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</si>
  <si>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</si>
  <si>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</si>
  <si>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</si>
  <si>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</si>
  <si>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</si>
  <si>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</si>
  <si>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</si>
  <si>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</si>
  <si>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</si>
  <si>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</si>
  <si>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</si>
  <si>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</si>
  <si>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</si>
  <si>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</si>
  <si>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</si>
  <si>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</si>
  <si>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</si>
  <si>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</si>
  <si>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</si>
  <si>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</si>
  <si>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</si>
  <si>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</si>
  <si>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</si>
  <si>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</si>
  <si>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</si>
  <si>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</si>
  <si>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</si>
  <si>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</si>
  <si>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</si>
  <si>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</si>
  <si>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</si>
  <si>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</si>
  <si>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</si>
  <si>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</si>
  <si>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</si>
  <si>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</si>
  <si>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</si>
  <si>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</si>
  <si>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</si>
  <si>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</si>
  <si>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</si>
  <si>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</si>
  <si>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</si>
  <si>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</si>
  <si>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</si>
  <si>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</si>
  <si>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</si>
  <si>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</si>
  <si>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</si>
  <si>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</si>
  <si>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</si>
  <si>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</si>
  <si>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</si>
  <si>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</si>
  <si>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</si>
  <si>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</si>
  <si>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</si>
  <si>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</si>
  <si>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</si>
  <si>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</si>
  <si>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</si>
  <si>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</si>
  <si>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</si>
  <si>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</si>
  <si>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</si>
  <si>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</si>
  <si>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</si>
  <si>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</si>
  <si>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</si>
  <si>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</si>
  <si>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</si>
  <si>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</si>
  <si>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</si>
  <si>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</si>
  <si>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</si>
  <si>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</si>
  <si>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</si>
  <si>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</si>
  <si>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</si>
  <si>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</si>
  <si>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</si>
  <si>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</si>
  <si>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</si>
  <si>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</si>
  <si>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</si>
  <si>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</si>
  <si>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</si>
  <si>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</si>
  <si>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</si>
  <si>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</si>
  <si>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</si>
  <si>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</si>
  <si>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</si>
  <si>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</si>
  <si>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</si>
  <si>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</si>
  <si>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</si>
  <si>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</si>
  <si>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</si>
  <si>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</si>
  <si>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</si>
  <si>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</si>
  <si>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</si>
  <si>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</si>
  <si>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</si>
  <si>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</si>
  <si>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</si>
  <si>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</si>
  <si>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</si>
  <si>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</si>
  <si>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</si>
  <si>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</si>
  <si>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</si>
  <si>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</si>
  <si>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</si>
  <si>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</si>
  <si>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</si>
  <si>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</si>
  <si>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</si>
  <si>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</si>
  <si>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</si>
  <si>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</si>
  <si>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</si>
  <si>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</si>
  <si>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</si>
  <si>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</si>
  <si>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</si>
  <si>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</si>
  <si>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</si>
  <si>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</si>
  <si>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</si>
  <si>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</si>
  <si>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</si>
  <si>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</si>
  <si>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</si>
  <si>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</si>
  <si>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</si>
  <si>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</si>
  <si>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</si>
  <si>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</si>
  <si>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</si>
  <si>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</si>
  <si>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</si>
  <si>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</si>
  <si>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</si>
  <si>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</si>
  <si>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</si>
  <si>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</si>
  <si>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</si>
  <si>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</si>
  <si>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</si>
  <si>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</si>
  <si>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</si>
  <si>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</si>
  <si>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</si>
  <si>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</si>
  <si>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</si>
  <si>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</si>
  <si>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</si>
  <si>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</si>
  <si>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</si>
  <si>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</si>
  <si>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</si>
  <si>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</si>
  <si>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</si>
  <si>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</si>
  <si>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</si>
  <si>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</si>
  <si>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</si>
  <si>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</si>
  <si>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</si>
  <si>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</si>
  <si>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</si>
  <si>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</si>
  <si>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</si>
  <si>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</si>
  <si>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</si>
  <si>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</si>
  <si>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</si>
  <si>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</si>
  <si>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</si>
  <si>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</si>
  <si>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</si>
  <si>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</si>
  <si>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</si>
  <si>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</si>
  <si>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</si>
  <si>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</si>
  <si>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</si>
  <si>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</si>
  <si>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</si>
  <si>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</si>
  <si>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</si>
  <si>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</si>
  <si>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</si>
  <si>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</si>
  <si>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</si>
  <si>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</si>
  <si>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</si>
  <si>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</si>
  <si>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</si>
  <si>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</si>
  <si>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</si>
  <si>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</si>
  <si>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</si>
  <si>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</si>
  <si>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</si>
  <si>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</si>
  <si>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</si>
  <si>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</si>
  <si>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</si>
  <si>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</si>
  <si>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</si>
  <si>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</si>
  <si>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</si>
  <si>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</si>
  <si>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</si>
  <si>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</si>
  <si>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</si>
  <si>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</si>
  <si>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</si>
  <si>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</si>
  <si>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</si>
  <si>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</si>
  <si>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</si>
  <si>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</si>
  <si>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</si>
  <si>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</si>
  <si>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</si>
  <si>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</si>
  <si>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</si>
  <si>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</si>
  <si>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</si>
  <si>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</si>
  <si>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</si>
  <si>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</si>
  <si>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</si>
  <si>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</si>
  <si>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</si>
  <si>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</si>
  <si>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</si>
  <si>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</si>
  <si>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</si>
  <si>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</si>
  <si>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</si>
  <si>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</si>
  <si>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</si>
  <si>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</si>
  <si>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</si>
  <si>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</si>
  <si>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</si>
  <si>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</si>
  <si>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</si>
  <si>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</si>
  <si>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</si>
  <si>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</si>
  <si>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</si>
  <si>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</si>
  <si>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</si>
  <si>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</si>
  <si>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</si>
  <si>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</si>
  <si>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</si>
  <si>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</si>
  <si>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</si>
  <si>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</si>
  <si>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</si>
  <si>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</si>
  <si>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</si>
  <si>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</si>
  <si>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</si>
  <si>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</si>
  <si>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</si>
  <si>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</si>
  <si>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</si>
  <si>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</si>
  <si>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</si>
  <si>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</si>
  <si>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</si>
  <si>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</si>
  <si>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</si>
  <si>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</si>
  <si>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</si>
  <si>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</si>
  <si>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</si>
  <si>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</si>
  <si>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</si>
  <si>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</si>
  <si>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</si>
  <si>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</si>
  <si>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</si>
  <si>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</si>
  <si>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</si>
  <si>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</si>
  <si>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</si>
  <si>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</si>
  <si>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</si>
  <si>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</si>
  <si>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</si>
  <si>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</si>
  <si>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</si>
  <si>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</si>
  <si>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</si>
  <si>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</si>
  <si>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</si>
  <si>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</si>
  <si>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</si>
  <si>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</si>
  <si>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</si>
  <si>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</si>
  <si>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</si>
  <si>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</si>
  <si>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</si>
  <si>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</si>
  <si>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</si>
  <si>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</si>
  <si>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</si>
  <si>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</si>
  <si>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</si>
  <si>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</si>
  <si>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</si>
  <si>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</si>
  <si>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</si>
  <si>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</si>
  <si>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</si>
  <si>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</si>
  <si>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</si>
  <si>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</si>
  <si>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</si>
  <si>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</si>
  <si>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</si>
  <si>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</si>
  <si>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</si>
  <si>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</si>
  <si>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</si>
  <si>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</si>
  <si>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</si>
  <si>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</si>
  <si>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</si>
  <si>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</si>
  <si>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</si>
  <si>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</si>
  <si>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</si>
  <si>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</si>
  <si>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</si>
  <si>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</si>
  <si>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</si>
  <si>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</si>
  <si>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</si>
  <si>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</si>
  <si>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</si>
  <si>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</si>
  <si>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</si>
  <si>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</si>
  <si>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</si>
  <si>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</si>
  <si>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</si>
  <si>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</si>
  <si>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</si>
  <si>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</si>
  <si>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</si>
  <si>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</si>
  <si>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</si>
  <si>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</si>
  <si>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</si>
  <si>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</si>
  <si>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</si>
  <si>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</si>
  <si>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</si>
  <si>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</si>
  <si>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</si>
  <si>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</si>
  <si>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</si>
  <si>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</si>
  <si>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</si>
  <si>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</si>
  <si>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</si>
  <si>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</si>
  <si>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</si>
  <si>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</si>
  <si>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</si>
  <si>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</si>
  <si>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</si>
  <si>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</si>
  <si>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</si>
  <si>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</si>
  <si>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</si>
  <si>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</si>
  <si>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</si>
  <si>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</si>
  <si>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</si>
  <si>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</si>
  <si>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</si>
  <si>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</si>
  <si>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</si>
  <si>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</si>
  <si>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</si>
  <si>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</si>
  <si>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</si>
  <si>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</si>
  <si>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</si>
  <si>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</si>
  <si>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</si>
  <si>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</si>
  <si>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</si>
  <si>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</si>
  <si>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</si>
  <si>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</si>
  <si>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</si>
  <si>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</si>
  <si>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</si>
  <si>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</si>
  <si>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</si>
  <si>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</si>
  <si>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</si>
  <si>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</si>
  <si>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</si>
  <si>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</si>
  <si>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</si>
  <si>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</si>
  <si>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</si>
  <si>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</si>
  <si>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</si>
  <si>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</si>
  <si>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</si>
  <si>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</si>
  <si>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</si>
  <si>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</si>
  <si>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</si>
  <si>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</si>
  <si>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</si>
  <si>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</si>
  <si>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</si>
  <si>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</si>
  <si>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</si>
  <si>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</si>
  <si>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</si>
  <si>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</si>
  <si>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</si>
  <si>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</si>
  <si>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</si>
  <si>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</si>
  <si>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</si>
  <si>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</si>
  <si>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</si>
  <si>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</si>
  <si>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</si>
  <si>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</si>
  <si>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</si>
  <si>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</si>
  <si>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</si>
  <si>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</si>
  <si>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</si>
  <si>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</si>
  <si>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</si>
  <si>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</si>
  <si>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</si>
  <si>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</si>
  <si>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</si>
  <si>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</si>
  <si>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</si>
  <si>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</si>
  <si>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</si>
  <si>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</si>
  <si>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</si>
  <si>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</si>
  <si>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</si>
  <si>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</si>
  <si>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</si>
  <si>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</si>
  <si>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</si>
  <si>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</si>
  <si>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</si>
  <si>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</si>
  <si>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</si>
  <si>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</si>
  <si>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</si>
  <si>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</si>
  <si>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</si>
  <si>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</si>
  <si>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</si>
  <si>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</si>
  <si>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</si>
  <si>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</si>
  <si>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</si>
  <si>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</si>
  <si>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</si>
  <si>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</si>
  <si>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</si>
  <si>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</si>
  <si>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</si>
  <si>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</si>
  <si>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</si>
  <si>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</si>
  <si>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</si>
  <si>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</si>
  <si>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</si>
  <si>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</si>
  <si>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</si>
  <si>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</si>
  <si>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</si>
  <si>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</si>
  <si>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</si>
  <si>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</si>
  <si>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</si>
  <si>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</si>
  <si>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</si>
  <si>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</si>
  <si>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</si>
  <si>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</si>
  <si>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</si>
  <si>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</si>
  <si>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</si>
  <si>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</si>
  <si>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</si>
  <si>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</si>
  <si>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</si>
  <si>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</si>
  <si>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</si>
  <si>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</si>
  <si>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</si>
  <si>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</si>
  <si>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</si>
  <si>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</si>
  <si>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</si>
  <si>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</si>
  <si>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</si>
  <si>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</si>
  <si>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</si>
  <si>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</si>
  <si>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</si>
  <si>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</si>
  <si>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</si>
  <si>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</si>
  <si>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</si>
  <si>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</si>
  <si>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</si>
  <si>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</si>
  <si>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</si>
  <si>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</si>
  <si>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</si>
  <si>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</si>
  <si>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</si>
  <si>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</si>
  <si>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</si>
  <si>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</si>
  <si>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</si>
  <si>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</si>
  <si>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</si>
  <si>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</si>
  <si>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</si>
  <si>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</si>
  <si>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</si>
  <si>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</si>
  <si>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</si>
  <si>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</si>
  <si>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</si>
  <si>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</si>
  <si>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</si>
  <si>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</si>
  <si>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</si>
  <si>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</si>
  <si>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</si>
  <si>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</si>
  <si>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</si>
  <si>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</si>
  <si>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</si>
  <si>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</si>
  <si>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</si>
  <si>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</si>
  <si>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</si>
  <si>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</si>
  <si>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</si>
  <si>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</si>
  <si>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</si>
  <si>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</si>
  <si>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</si>
  <si>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</si>
  <si>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</si>
  <si>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</si>
  <si>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</si>
  <si>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</si>
  <si>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</si>
  <si>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</si>
  <si>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</si>
  <si>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</si>
  <si>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</si>
  <si>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</si>
  <si>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</si>
  <si>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</si>
  <si>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</si>
  <si>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</si>
  <si>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</si>
  <si>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</si>
  <si>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</si>
  <si>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</si>
  <si>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</si>
  <si>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</si>
  <si>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</si>
  <si>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</si>
  <si>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</si>
  <si>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</si>
  <si>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</si>
  <si>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</si>
  <si>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</si>
  <si>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</si>
  <si>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</si>
  <si>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</si>
  <si>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</si>
  <si>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</si>
  <si>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</si>
  <si>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</si>
  <si>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</si>
  <si>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</si>
  <si>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</si>
  <si>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</si>
  <si>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</si>
  <si>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</si>
  <si>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</si>
  <si>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</si>
  <si>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</si>
  <si>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</si>
  <si>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</si>
  <si>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</si>
  <si>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</si>
  <si>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</si>
  <si>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</si>
  <si>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</si>
  <si>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</si>
  <si>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</si>
  <si>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</si>
  <si>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</si>
  <si>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</si>
  <si>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</si>
  <si>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</si>
  <si>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</si>
  <si>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</si>
  <si>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</si>
  <si>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</si>
  <si>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</si>
  <si>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</si>
  <si>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</si>
  <si>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</si>
  <si>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</si>
  <si>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</si>
  <si>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</si>
  <si>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</si>
  <si>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</si>
  <si>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</si>
  <si>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</si>
  <si>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</si>
  <si>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</si>
  <si>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</si>
  <si>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</si>
  <si>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</si>
  <si>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</si>
  <si>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</si>
  <si>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</si>
  <si>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</si>
  <si>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</si>
  <si>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</si>
  <si>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</si>
  <si>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</si>
  <si>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</si>
  <si>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</si>
  <si>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</si>
  <si>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</si>
  <si>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</si>
  <si>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</si>
  <si>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</si>
  <si>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</si>
  <si>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</si>
  <si>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</si>
  <si>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</si>
  <si>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</si>
  <si>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</si>
  <si>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</si>
  <si>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</si>
  <si>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</si>
  <si>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</si>
  <si>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</si>
  <si>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</si>
  <si>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</si>
  <si>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</si>
  <si>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</si>
  <si>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</si>
  <si>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</si>
  <si>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</si>
  <si>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</si>
  <si>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</si>
  <si>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</si>
  <si>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</si>
  <si>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</si>
  <si>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</si>
  <si>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</si>
  <si>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</si>
  <si>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</si>
  <si>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</si>
  <si>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</si>
  <si>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</si>
  <si>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</si>
  <si>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</si>
  <si>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</si>
  <si>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</si>
  <si>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</si>
  <si>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</si>
  <si>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</si>
  <si>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</si>
  <si>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</si>
  <si>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</si>
  <si>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</si>
  <si>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</si>
  <si>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</si>
  <si>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</si>
  <si>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</si>
  <si>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</si>
  <si>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</si>
  <si>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</si>
  <si>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</si>
  <si>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</si>
  <si>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</si>
  <si>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</si>
  <si>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</si>
  <si>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</si>
  <si>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</si>
  <si>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</si>
  <si>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</si>
  <si>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</si>
  <si>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</si>
  <si>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</si>
  <si>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</si>
  <si>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</si>
  <si>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</si>
  <si>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</si>
  <si>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</si>
  <si>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</si>
  <si>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</si>
  <si>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</si>
  <si>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</si>
  <si>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</si>
  <si>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</si>
  <si>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</si>
  <si>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</si>
  <si>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</si>
  <si>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</si>
  <si>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</si>
  <si>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</si>
  <si>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</si>
  <si>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</si>
  <si>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</si>
  <si>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</si>
  <si>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</si>
  <si>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</si>
  <si>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</si>
  <si>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</si>
  <si>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</si>
  <si>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</si>
  <si>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</si>
  <si>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</si>
  <si>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</si>
  <si>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</si>
  <si>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</si>
  <si>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</si>
  <si>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</si>
  <si>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</si>
  <si>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</si>
  <si>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</si>
  <si>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</si>
  <si>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</si>
  <si>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</si>
  <si>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</si>
  <si>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</si>
  <si>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</si>
  <si>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</si>
  <si>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</si>
  <si>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</si>
  <si>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</si>
  <si>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</si>
  <si>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</si>
  <si>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</si>
  <si>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</si>
  <si>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</si>
  <si>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</si>
  <si>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</si>
  <si>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</si>
  <si>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</si>
  <si>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</si>
  <si>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</si>
  <si>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</si>
  <si>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</si>
  <si>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</si>
  <si>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</si>
  <si>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</si>
  <si>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</si>
  <si>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</si>
  <si>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</si>
  <si>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</si>
  <si>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</si>
  <si>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</si>
  <si>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</si>
  <si>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</si>
  <si>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</si>
  <si>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</si>
  <si>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</si>
  <si>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</si>
  <si>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</si>
  <si>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</si>
  <si>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</si>
  <si>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</si>
  <si>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</si>
  <si>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</si>
  <si>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</si>
  <si>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</si>
  <si>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</si>
  <si>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</si>
  <si>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</si>
  <si>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</si>
  <si>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</si>
  <si>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</si>
  <si>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</si>
  <si>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</si>
  <si>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</si>
  <si>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</si>
  <si>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</si>
  <si>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</si>
  <si>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</si>
  <si>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</si>
  <si>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</si>
  <si>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</si>
  <si>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</si>
  <si>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</si>
  <si>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</si>
  <si>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</si>
  <si>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</si>
  <si>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</si>
  <si>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</si>
  <si>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</si>
  <si>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</si>
  <si>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</si>
  <si>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</si>
  <si>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</si>
  <si>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</si>
  <si>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</si>
  <si>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</si>
  <si>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</si>
  <si>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</si>
  <si>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</si>
  <si>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</si>
  <si>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</si>
  <si>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</si>
  <si>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</si>
  <si>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</si>
  <si>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</si>
  <si>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</si>
  <si>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</si>
  <si>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</si>
  <si>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</si>
  <si>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</si>
  <si>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</si>
  <si>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</si>
  <si>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</si>
  <si>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</si>
  <si>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</si>
  <si>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</si>
  <si>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</si>
  <si>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</si>
  <si>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</si>
  <si>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</si>
  <si>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</si>
  <si>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</si>
  <si>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</si>
  <si>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</si>
  <si>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</si>
  <si>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</si>
  <si>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</si>
  <si>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</si>
  <si>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</si>
  <si>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</si>
  <si>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</si>
  <si>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</si>
  <si>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</si>
  <si>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</si>
  <si>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</si>
  <si>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</si>
  <si>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</si>
  <si>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</si>
  <si>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</si>
  <si>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</si>
  <si>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</si>
  <si>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</si>
  <si>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</si>
  <si>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</si>
  <si>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</si>
  <si>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</si>
  <si>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</si>
  <si>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</si>
  <si>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</si>
  <si>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</si>
  <si>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</si>
  <si>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</si>
  <si>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</si>
  <si>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</si>
  <si>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</si>
  <si>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</si>
  <si>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</si>
  <si>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</si>
  <si>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</si>
  <si>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</si>
  <si>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</si>
  <si>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</si>
  <si>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</si>
  <si>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</si>
  <si>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</si>
  <si>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</si>
  <si>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</si>
  <si>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</si>
  <si>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</si>
  <si>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</si>
  <si>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</si>
  <si>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</si>
  <si>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</si>
  <si>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</si>
  <si>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</si>
  <si>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</si>
  <si>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</si>
  <si>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</si>
  <si>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</si>
  <si>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</si>
  <si>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</si>
  <si>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</si>
  <si>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</si>
  <si>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</si>
  <si>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</si>
  <si>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</si>
  <si>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</si>
  <si>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</si>
  <si>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</si>
  <si>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</si>
  <si>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</si>
  <si>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</si>
  <si>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</si>
  <si>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</si>
  <si>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</si>
  <si>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</si>
  <si>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</si>
  <si>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</si>
  <si>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</si>
  <si>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</si>
  <si>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</si>
  <si>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</si>
  <si>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</si>
  <si>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</si>
  <si>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</si>
  <si>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</si>
  <si>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</si>
  <si>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</si>
  <si>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</si>
  <si>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</si>
  <si>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</si>
  <si>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</si>
  <si>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</si>
  <si>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</si>
  <si>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</si>
  <si>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</si>
  <si>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</si>
  <si>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</si>
  <si>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</si>
  <si>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</si>
  <si>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</si>
  <si>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</si>
  <si>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</si>
  <si>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</si>
  <si>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</si>
  <si>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</si>
  <si>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</si>
  <si>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</si>
  <si>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</si>
  <si>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</si>
  <si>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</si>
  <si>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</si>
  <si>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</si>
  <si>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</si>
  <si>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</si>
  <si>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</si>
  <si>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</si>
  <si>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</si>
  <si>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</si>
  <si>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</si>
  <si>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</si>
  <si>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</si>
  <si>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</si>
  <si>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</si>
  <si>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</si>
  <si>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</si>
  <si>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</si>
  <si>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</si>
  <si>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</si>
  <si>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</si>
  <si>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</si>
  <si>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</si>
  <si>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</si>
  <si>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</si>
  <si>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</si>
  <si>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</si>
  <si>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</si>
  <si>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</si>
  <si>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</si>
  <si>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</si>
  <si>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</si>
  <si>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</si>
  <si>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</si>
  <si>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</si>
  <si>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</si>
  <si>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</si>
  <si>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</si>
  <si>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</si>
  <si>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</si>
  <si>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</si>
  <si>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</si>
  <si>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</si>
  <si>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</si>
  <si>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</si>
  <si>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</si>
  <si>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</si>
  <si>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</si>
  <si>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</si>
  <si>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</si>
  <si>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</si>
  <si>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</si>
  <si>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</si>
  <si>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</si>
  <si>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</si>
  <si>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</si>
  <si>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</si>
  <si>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</si>
  <si>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</si>
  <si>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</si>
  <si>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</si>
  <si>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</si>
  <si>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</si>
  <si>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</si>
  <si>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</si>
  <si>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</si>
  <si>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</si>
  <si>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</si>
  <si>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</si>
  <si>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</si>
  <si>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</si>
  <si>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</si>
  <si>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</si>
  <si>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</si>
  <si>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</si>
  <si>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</si>
  <si>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</si>
  <si>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</si>
  <si>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</si>
  <si>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</si>
  <si>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</si>
  <si>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</si>
  <si>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</si>
  <si>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</si>
  <si>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</si>
  <si>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</si>
  <si>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</si>
  <si>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</si>
  <si>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</si>
  <si>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</si>
  <si>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</si>
  <si>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</si>
  <si>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</si>
  <si>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</si>
  <si>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</si>
  <si>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</si>
  <si>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</si>
  <si>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</si>
  <si>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</si>
  <si>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</si>
  <si>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</si>
  <si>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</si>
  <si>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</si>
  <si>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</si>
  <si>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</si>
  <si>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</si>
  <si>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</si>
  <si>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</si>
  <si>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</si>
  <si>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</si>
  <si>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</si>
  <si>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</si>
  <si>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</si>
  <si>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</si>
  <si>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</si>
  <si>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</si>
  <si>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</si>
  <si>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</si>
  <si>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</si>
  <si>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</si>
  <si>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</si>
  <si>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</si>
  <si>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</si>
  <si>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</si>
  <si>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</si>
  <si>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</si>
  <si>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</si>
  <si>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</si>
  <si>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</si>
  <si>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</si>
  <si>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</si>
  <si>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</si>
  <si>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</si>
  <si>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</si>
  <si>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</si>
  <si>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</si>
  <si>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</si>
  <si>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</si>
  <si>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</si>
  <si>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</si>
  <si>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</si>
  <si>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</si>
  <si>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</si>
  <si>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</si>
  <si>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</si>
  <si>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</si>
  <si>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</si>
  <si>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</si>
  <si>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</si>
  <si>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</si>
  <si>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</si>
  <si>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</si>
  <si>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</si>
  <si>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</si>
  <si>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</si>
  <si>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</si>
  <si>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</si>
  <si>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</si>
  <si>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</si>
  <si>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</si>
  <si>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</si>
  <si>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</si>
  <si>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</si>
  <si>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</si>
  <si>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</si>
  <si>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</si>
  <si>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</si>
  <si>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</si>
  <si>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</si>
  <si>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</si>
  <si>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</si>
  <si>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</si>
  <si>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</si>
  <si>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</si>
  <si>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</si>
  <si>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</si>
  <si>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</si>
  <si>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</si>
  <si>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</si>
  <si>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</si>
  <si>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</si>
  <si>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</si>
  <si>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</si>
  <si>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</si>
  <si>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</si>
  <si>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</si>
  <si>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</si>
  <si>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</si>
  <si>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</si>
  <si>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</si>
  <si>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</si>
  <si>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</si>
  <si>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</si>
  <si>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</si>
  <si>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</si>
  <si>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</si>
  <si>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</si>
  <si>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</si>
  <si>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</si>
  <si>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</si>
  <si>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</si>
  <si>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</si>
  <si>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</si>
  <si>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</si>
  <si>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</si>
  <si>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</si>
  <si>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</si>
  <si>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</si>
  <si>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</si>
  <si>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</si>
  <si>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</si>
  <si>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</si>
  <si>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</si>
  <si>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</si>
  <si>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</si>
  <si>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</si>
  <si>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</si>
  <si>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</si>
  <si>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</si>
  <si>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</si>
  <si>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</si>
  <si>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</si>
  <si>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</si>
  <si>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</si>
  <si>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</si>
  <si>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</si>
  <si>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</si>
  <si>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</si>
  <si>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</si>
  <si>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</si>
  <si>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</si>
  <si>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</si>
  <si>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</si>
  <si>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</si>
  <si>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</si>
  <si>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</si>
  <si>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</si>
  <si>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</si>
  <si>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</si>
  <si>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</si>
  <si>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</si>
  <si>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</si>
  <si>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</si>
  <si>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</si>
  <si>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</si>
  <si>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</si>
  <si>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</si>
  <si>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</si>
  <si>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</si>
  <si>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</si>
  <si>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</si>
  <si>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</si>
  <si>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</si>
  <si>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</si>
  <si>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</si>
  <si>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</si>
  <si>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</si>
  <si>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</si>
  <si>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</si>
  <si>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</si>
  <si>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</si>
  <si>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</si>
  <si>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</si>
  <si>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</si>
  <si>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</si>
  <si>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</si>
  <si>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</si>
  <si>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</si>
  <si>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</si>
  <si>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</si>
  <si>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</si>
  <si>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</si>
  <si>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</si>
  <si>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</si>
  <si>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</si>
  <si>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</si>
  <si>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</si>
  <si>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</si>
  <si>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</si>
  <si>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</si>
  <si>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</si>
  <si>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</si>
  <si>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</si>
  <si>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</si>
  <si>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</si>
  <si>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</si>
  <si>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</si>
  <si>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</si>
  <si>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</si>
  <si>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</si>
  <si>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</si>
  <si>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</si>
  <si>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</si>
  <si>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</si>
  <si>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</si>
  <si>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</si>
  <si>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</si>
  <si>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</si>
  <si>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</si>
  <si>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</si>
  <si>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</si>
  <si>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</si>
  <si>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</si>
  <si>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</si>
  <si>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</si>
  <si>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</si>
  <si>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</si>
  <si>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</si>
  <si>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</si>
  <si>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</si>
  <si>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</si>
  <si>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</si>
  <si>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</si>
  <si>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</si>
  <si>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</si>
  <si>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</si>
  <si>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</si>
  <si>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</si>
  <si>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</si>
  <si>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</si>
  <si>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</si>
  <si>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</si>
  <si>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</si>
  <si>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</si>
  <si>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</si>
  <si>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</si>
  <si>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</si>
  <si>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</si>
  <si>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</si>
  <si>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</si>
  <si>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</si>
  <si>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</si>
  <si>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</si>
  <si>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</si>
  <si>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</si>
  <si>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</si>
  <si>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</si>
  <si>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</si>
  <si>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</si>
  <si>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</si>
  <si>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</si>
  <si>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</si>
  <si>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</si>
  <si>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</si>
  <si>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</si>
  <si>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</si>
  <si>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</si>
  <si>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</si>
  <si>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</si>
  <si>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</si>
  <si>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</si>
  <si>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</si>
  <si>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</si>
  <si>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</si>
  <si>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</si>
  <si>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</si>
  <si>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</si>
  <si>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</si>
  <si>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</si>
  <si>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</si>
  <si>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</si>
  <si>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</si>
  <si>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</si>
  <si>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</si>
  <si>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</si>
  <si>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</si>
  <si>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</si>
  <si>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</si>
  <si>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</si>
  <si>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</si>
  <si>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</si>
  <si>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</si>
  <si>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</si>
  <si>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</si>
  <si>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</si>
  <si>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</si>
  <si>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</si>
  <si>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</si>
  <si>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</si>
  <si>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</si>
  <si>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</si>
  <si>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</si>
  <si>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</si>
  <si>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</si>
  <si>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</si>
  <si>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</si>
  <si>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</si>
  <si>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</si>
  <si>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</si>
  <si>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</si>
  <si>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</si>
  <si>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</si>
  <si>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</si>
  <si>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</si>
  <si>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</si>
  <si>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</si>
  <si>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</si>
  <si>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</si>
  <si>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</si>
  <si>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</si>
  <si>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</si>
  <si>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</si>
  <si>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</si>
  <si>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</si>
  <si>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</si>
  <si>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</si>
  <si>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</si>
  <si>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</si>
  <si>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</si>
  <si>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</si>
  <si>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</si>
  <si>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</si>
  <si>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</si>
  <si>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</si>
  <si>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</si>
  <si>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</si>
  <si>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</si>
  <si>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</si>
  <si>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</si>
  <si>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</si>
  <si>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</si>
  <si>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</si>
  <si>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</si>
  <si>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</si>
  <si>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</si>
  <si>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</si>
  <si>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</si>
  <si>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</si>
  <si>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</si>
  <si>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</si>
  <si>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</si>
  <si>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</si>
  <si>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</si>
  <si>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</si>
  <si>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</si>
  <si>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</si>
  <si>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</si>
  <si>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</si>
  <si>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</si>
  <si>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</si>
  <si>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</si>
  <si>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</si>
  <si>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</si>
  <si>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</si>
  <si>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</si>
  <si>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</si>
  <si>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</si>
  <si>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</si>
  <si>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</si>
  <si>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</si>
  <si>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</si>
  <si>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</si>
  <si>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</si>
  <si>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</si>
  <si>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</si>
  <si>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</si>
  <si>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</si>
  <si>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</si>
  <si>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</si>
  <si>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</si>
  <si>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</si>
  <si>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</si>
  <si>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</si>
  <si>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</si>
  <si>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</si>
  <si>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</si>
  <si>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</si>
  <si>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</si>
  <si>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</si>
  <si>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</si>
  <si>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</si>
  <si>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</si>
  <si>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</si>
  <si>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</si>
  <si>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</si>
  <si>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</si>
  <si>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</si>
  <si>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</si>
  <si>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</si>
  <si>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</si>
  <si>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</si>
  <si>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</si>
  <si>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</si>
  <si>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</si>
  <si>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</si>
  <si>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</si>
  <si>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</si>
  <si>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</si>
  <si>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</si>
  <si>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</si>
  <si>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</si>
  <si>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</si>
  <si>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</si>
  <si>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</si>
  <si>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</si>
  <si>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</si>
  <si>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</si>
  <si>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</si>
  <si>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</si>
  <si>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</si>
  <si>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</si>
  <si>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</si>
  <si>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</si>
  <si>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</si>
  <si>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</si>
  <si>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</si>
  <si>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</si>
  <si>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</si>
  <si>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</si>
  <si>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</si>
  <si>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</si>
  <si>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</si>
  <si>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</si>
  <si>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</si>
  <si>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</si>
  <si>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</si>
  <si>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</si>
  <si>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</si>
  <si>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</si>
  <si>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</si>
  <si>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</si>
  <si>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</si>
  <si>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</si>
  <si>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</si>
  <si>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</si>
  <si>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</si>
  <si>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</si>
  <si>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</si>
  <si>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</si>
  <si>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</si>
  <si>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</si>
  <si>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</si>
  <si>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</si>
  <si>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</si>
  <si>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</si>
  <si>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</si>
  <si>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</si>
  <si>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</si>
  <si>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</si>
  <si>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</si>
  <si>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</si>
  <si>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</si>
  <si>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</si>
  <si>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</si>
  <si>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</si>
  <si>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</si>
  <si>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</si>
  <si>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</si>
  <si>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</si>
  <si>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</si>
  <si>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</si>
  <si>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</si>
  <si>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</si>
  <si>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</si>
  <si>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</si>
  <si>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</si>
  <si>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</si>
  <si>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</si>
  <si>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</si>
  <si>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</si>
  <si>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</si>
  <si>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</si>
  <si>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</si>
  <si>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</si>
  <si>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</si>
  <si>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</si>
  <si>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</si>
  <si>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</si>
  <si>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</si>
  <si>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</si>
  <si>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</si>
  <si>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</si>
  <si>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</si>
  <si>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</si>
  <si>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</si>
  <si>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</si>
  <si>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</si>
  <si>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</si>
  <si>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</si>
  <si>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</si>
  <si>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</si>
  <si>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</si>
  <si>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</si>
  <si>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</si>
  <si>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</si>
  <si>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</si>
  <si>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</si>
  <si>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</si>
  <si>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</si>
  <si>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</si>
  <si>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</si>
  <si>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</si>
  <si>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</si>
  <si>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</si>
  <si>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</si>
  <si>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</si>
  <si>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</si>
  <si>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</si>
  <si>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</si>
  <si>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</si>
  <si>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</si>
  <si>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</si>
  <si>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</si>
  <si>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</si>
  <si>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</si>
  <si>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</si>
  <si>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</si>
  <si>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</si>
  <si>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</si>
  <si>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</si>
  <si>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</si>
  <si>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</si>
  <si>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</si>
  <si>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</si>
  <si>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</si>
  <si>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</si>
  <si>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</si>
  <si>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</si>
  <si>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</si>
  <si>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</si>
  <si>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</si>
  <si>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</si>
  <si>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</si>
  <si>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</si>
  <si>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</si>
  <si>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</si>
  <si>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</si>
  <si>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</si>
  <si>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</si>
  <si>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</si>
  <si>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</si>
  <si>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</si>
  <si>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</si>
  <si>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</si>
  <si>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</si>
  <si>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</si>
  <si>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</si>
  <si>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</si>
  <si>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</si>
  <si>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</si>
  <si>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</si>
  <si>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</si>
  <si>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</si>
  <si>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</si>
  <si>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</si>
  <si>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</si>
  <si>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</si>
  <si>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</si>
  <si>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</si>
  <si>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</si>
  <si>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</si>
  <si>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</si>
  <si>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</si>
  <si>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</si>
  <si>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</si>
  <si>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</si>
  <si>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</si>
  <si>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</si>
  <si>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</si>
  <si>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</si>
  <si>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</si>
  <si>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</si>
  <si>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</si>
  <si>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</si>
  <si>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</si>
  <si>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</si>
  <si>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</si>
  <si>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</si>
  <si>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</si>
  <si>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</si>
  <si>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</si>
  <si>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</si>
  <si>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</si>
  <si>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</si>
  <si>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</si>
  <si>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</si>
  <si>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</si>
  <si>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</si>
  <si>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</si>
  <si>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</si>
  <si>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</si>
  <si>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</si>
  <si>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</si>
  <si>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</si>
  <si>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</si>
  <si>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</si>
  <si>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</si>
  <si>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</si>
  <si>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</si>
  <si>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</si>
  <si>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</si>
  <si>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</si>
  <si>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</si>
  <si>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</si>
  <si>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</si>
  <si>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</si>
  <si>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</si>
  <si>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</si>
  <si>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</si>
  <si>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</si>
  <si>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</si>
  <si>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</si>
  <si>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</si>
  <si>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</si>
  <si>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</si>
  <si>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</si>
  <si>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</si>
  <si>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</si>
  <si>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</si>
  <si>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</si>
  <si>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</si>
  <si>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</si>
  <si>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</si>
  <si>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</si>
  <si>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</si>
  <si>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</si>
  <si>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</si>
  <si>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</si>
  <si>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</si>
  <si>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</si>
  <si>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</si>
  <si>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</si>
  <si>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</si>
  <si>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</si>
  <si>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</si>
  <si>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</si>
  <si>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</si>
  <si>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</si>
  <si>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</si>
  <si>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</si>
  <si>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</si>
  <si>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</si>
  <si>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</si>
  <si>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</si>
  <si>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</si>
  <si>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</si>
  <si>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</si>
  <si>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</si>
  <si>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</si>
  <si>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</si>
  <si>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</si>
  <si>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</si>
  <si>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</si>
  <si>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</si>
  <si>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</si>
  <si>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</si>
  <si>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</si>
  <si>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</si>
  <si>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</si>
  <si>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</si>
  <si>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</si>
  <si>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</si>
  <si>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</si>
  <si>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</si>
  <si>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</si>
  <si>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</si>
  <si>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</si>
  <si>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</si>
  <si>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</si>
  <si>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</si>
  <si>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</si>
  <si>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</si>
  <si>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</si>
  <si>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</si>
  <si>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</si>
  <si>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</si>
  <si>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</si>
  <si>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</si>
  <si>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</si>
  <si>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</si>
  <si>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</si>
  <si>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</si>
  <si>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</si>
  <si>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</si>
  <si>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</si>
  <si>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</si>
  <si>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</si>
  <si>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</si>
  <si>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</si>
  <si>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</si>
  <si>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</si>
  <si>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</si>
  <si>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</si>
  <si>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</si>
  <si>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</si>
  <si>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</si>
  <si>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</si>
  <si>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</si>
  <si>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</si>
  <si>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</si>
  <si>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</si>
  <si>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</si>
  <si>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</si>
  <si>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</si>
  <si>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</si>
  <si>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</si>
  <si>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</si>
  <si>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</si>
  <si>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</si>
  <si>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</si>
  <si>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</si>
  <si>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</si>
  <si>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</si>
  <si>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</si>
  <si>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</si>
  <si>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</si>
  <si>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</si>
  <si>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</si>
  <si>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</si>
  <si>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</si>
  <si>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</si>
  <si>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</si>
  <si>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</si>
  <si>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</si>
  <si>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</si>
  <si>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</si>
  <si>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</si>
  <si>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</si>
  <si>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</si>
  <si>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</si>
  <si>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</si>
  <si>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</si>
  <si>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</si>
  <si>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</si>
  <si>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</si>
  <si>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</si>
  <si>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</si>
  <si>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</si>
  <si>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</si>
  <si>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</si>
  <si>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</si>
  <si>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</si>
  <si>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</si>
  <si>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</si>
  <si>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</si>
  <si>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</si>
  <si>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</si>
  <si>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</si>
  <si>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</si>
  <si>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</si>
  <si>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</si>
  <si>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</si>
  <si>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</si>
  <si>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</si>
  <si>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</si>
  <si>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</si>
  <si>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</si>
  <si>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</si>
  <si>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</si>
  <si>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</si>
  <si>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</si>
  <si>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</si>
  <si>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</si>
  <si>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</si>
  <si>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</si>
  <si>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</si>
  <si>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</si>
  <si>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</si>
  <si>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</si>
  <si>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</si>
  <si>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</si>
  <si>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</si>
  <si>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</si>
  <si>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</si>
  <si>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</si>
  <si>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</si>
  <si>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</si>
  <si>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</si>
  <si>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</si>
  <si>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</si>
  <si>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</si>
  <si>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</si>
  <si>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</si>
  <si>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</si>
  <si>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</si>
  <si>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</si>
  <si>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</si>
  <si>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</si>
  <si>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</si>
  <si>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</si>
  <si>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</si>
  <si>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</si>
  <si>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</si>
  <si>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</si>
  <si>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</si>
  <si>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</si>
  <si>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</si>
  <si>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</si>
  <si>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</si>
  <si>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</si>
  <si>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</si>
  <si>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</si>
  <si>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</si>
  <si>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</si>
  <si>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</si>
  <si>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</si>
  <si>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</si>
  <si>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</si>
  <si>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</si>
  <si>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</si>
  <si>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</si>
  <si>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</si>
  <si>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</si>
  <si>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</si>
  <si>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</si>
  <si>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</si>
  <si>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</si>
  <si>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</si>
  <si>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</si>
  <si>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</si>
  <si>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</si>
  <si>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</si>
  <si>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</si>
  <si>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</si>
  <si>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</si>
  <si>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</si>
  <si>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</si>
  <si>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</si>
  <si>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</si>
  <si>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</si>
  <si>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</si>
  <si>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</si>
  <si>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</si>
  <si>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</si>
  <si>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</si>
  <si>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</si>
  <si>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</si>
  <si>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</si>
  <si>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</si>
  <si>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</si>
  <si>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</si>
  <si>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</si>
  <si>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</si>
  <si>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</si>
  <si>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</si>
  <si>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</si>
  <si>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</si>
  <si>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</si>
  <si>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</si>
  <si>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</si>
  <si>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</si>
  <si>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</si>
  <si>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</si>
  <si>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</si>
  <si>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</si>
  <si>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</si>
  <si>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</si>
  <si>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</si>
  <si>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</si>
  <si>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</si>
  <si>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</si>
  <si>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</si>
  <si>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</si>
  <si>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</si>
  <si>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</si>
  <si>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</si>
  <si>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</si>
  <si>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</si>
  <si>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</si>
  <si>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</si>
  <si>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</si>
  <si>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</si>
  <si>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</si>
  <si>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</si>
  <si>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</si>
  <si>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</si>
  <si>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</si>
  <si>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</si>
  <si>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</si>
  <si>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</si>
  <si>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</si>
  <si>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</si>
  <si>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</si>
  <si>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</si>
  <si>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</si>
  <si>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</si>
  <si>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</si>
  <si>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</si>
  <si>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</si>
  <si>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</si>
  <si>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</si>
  <si>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</si>
  <si>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</si>
  <si>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</si>
  <si>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</si>
  <si>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</si>
  <si>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</si>
  <si>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</si>
  <si>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</si>
  <si>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</si>
  <si>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</si>
  <si>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</si>
  <si>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</si>
  <si>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</si>
  <si>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</si>
  <si>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</si>
  <si>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</si>
  <si>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</si>
  <si>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</si>
  <si>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</si>
  <si>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</si>
  <si>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</si>
  <si>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</si>
  <si>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</si>
  <si>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</si>
  <si>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</si>
  <si>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</si>
  <si>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</si>
  <si>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</si>
  <si>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</si>
  <si>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</si>
  <si>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</si>
  <si>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</si>
  <si>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</si>
  <si>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</si>
  <si>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</si>
  <si>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</si>
  <si>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</si>
  <si>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</si>
  <si>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</si>
  <si>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</si>
  <si>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</si>
  <si>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</si>
  <si>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</si>
  <si>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</si>
  <si>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</si>
  <si>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</si>
  <si>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</si>
  <si>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</si>
  <si>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</si>
  <si>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</si>
  <si>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</si>
  <si>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</si>
  <si>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</si>
  <si>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</si>
  <si>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</si>
  <si>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</si>
  <si>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</si>
  <si>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</si>
  <si>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</si>
  <si>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</si>
  <si>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</si>
  <si>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</si>
  <si>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</si>
  <si>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</si>
  <si>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</si>
  <si>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</si>
  <si>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</si>
  <si>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</si>
  <si>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</si>
  <si>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</si>
  <si>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</si>
  <si>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</si>
  <si>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</si>
  <si>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</si>
  <si>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</si>
  <si>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</si>
  <si>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</si>
  <si>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</si>
  <si>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</si>
  <si>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</si>
  <si>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</si>
  <si>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</si>
  <si>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</si>
  <si>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</si>
  <si>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</si>
  <si>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</si>
  <si>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</si>
  <si>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</si>
  <si>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</si>
  <si>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</si>
  <si>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</si>
  <si>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</si>
  <si>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</si>
  <si>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</si>
  <si>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</si>
  <si>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</si>
  <si>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</si>
  <si>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</si>
  <si>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</si>
  <si>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</si>
  <si>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</si>
  <si>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</si>
  <si>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</si>
  <si>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</si>
  <si>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</si>
  <si>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</si>
  <si>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</si>
  <si>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</si>
  <si>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</si>
  <si>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</si>
  <si>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</si>
  <si>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</si>
  <si>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</si>
  <si>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</si>
  <si>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</si>
  <si>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</si>
  <si>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</si>
  <si>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</si>
  <si>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</si>
  <si>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</si>
  <si>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</si>
  <si>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</si>
  <si>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</si>
  <si>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</si>
  <si>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</si>
  <si>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</si>
  <si>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</si>
  <si>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</si>
  <si>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</si>
  <si>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</si>
  <si>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</si>
  <si>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</si>
  <si>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</si>
  <si>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</si>
  <si>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</si>
  <si>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</si>
  <si>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</si>
  <si>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</si>
  <si>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</si>
  <si>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</si>
  <si>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</si>
  <si>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</si>
  <si>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</si>
  <si>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</si>
  <si>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</si>
  <si>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</si>
  <si>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</si>
  <si>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</si>
  <si>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</si>
  <si>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</si>
  <si>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</si>
  <si>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</si>
  <si>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</si>
  <si>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</si>
  <si>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</si>
  <si>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</si>
  <si>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</si>
  <si>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</si>
  <si>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</si>
  <si>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</si>
  <si>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</si>
  <si>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</si>
  <si>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</si>
  <si>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</si>
  <si>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</si>
  <si>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</si>
  <si>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</si>
  <si>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</si>
  <si>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</si>
  <si>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</si>
  <si>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</si>
  <si>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</si>
  <si>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</si>
  <si>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</si>
  <si>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</si>
  <si>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</si>
  <si>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</si>
  <si>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</si>
  <si>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</si>
  <si>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</si>
  <si>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</si>
  <si>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</si>
  <si>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</si>
  <si>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</si>
  <si>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</si>
  <si>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</si>
  <si>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</si>
  <si>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</si>
  <si>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</si>
  <si>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</si>
  <si>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</si>
  <si>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</si>
  <si>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</si>
  <si>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</si>
  <si>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</si>
  <si>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</si>
  <si>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</si>
  <si>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</si>
  <si>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</si>
  <si>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</si>
  <si>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</si>
  <si>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</si>
  <si>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</si>
  <si>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</si>
  <si>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</si>
  <si>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</si>
  <si>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</si>
  <si>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</si>
  <si>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</si>
  <si>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</si>
  <si>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</si>
  <si>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</si>
  <si>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</si>
  <si>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</si>
  <si>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</si>
  <si>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</si>
  <si>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</si>
  <si>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</si>
  <si>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</si>
  <si>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</si>
  <si>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</si>
  <si>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</si>
  <si>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</si>
  <si>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</si>
  <si>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</si>
  <si>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</si>
  <si>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</si>
  <si>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</si>
  <si>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</si>
  <si>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</si>
  <si>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</si>
  <si>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</si>
  <si>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</si>
  <si>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</si>
  <si>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</si>
  <si>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</si>
  <si>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</si>
  <si>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</si>
  <si>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</si>
  <si>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</si>
  <si>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</si>
  <si>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</si>
  <si>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</si>
  <si>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</si>
  <si>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</si>
  <si>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</si>
  <si>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</si>
  <si>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</si>
  <si>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</si>
  <si>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</si>
  <si>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</si>
  <si>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</si>
  <si>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</si>
  <si>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</si>
  <si>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</si>
  <si>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</si>
  <si>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</si>
  <si>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</si>
  <si>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</si>
  <si>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</si>
  <si>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</si>
  <si>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</si>
  <si>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</si>
  <si>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</si>
  <si>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</si>
  <si>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</si>
  <si>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</si>
  <si>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</si>
  <si>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</si>
  <si>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</si>
  <si>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</si>
  <si>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</si>
  <si>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</si>
  <si>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</si>
  <si>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</si>
  <si>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</si>
  <si>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</si>
  <si>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</si>
  <si>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</si>
  <si>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</si>
  <si>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</si>
  <si>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</si>
  <si>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</si>
  <si>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</si>
  <si>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</si>
  <si>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</si>
  <si>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</si>
  <si>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</si>
  <si>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</si>
  <si>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</si>
  <si>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</si>
  <si>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</si>
  <si>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</si>
  <si>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</si>
  <si>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</si>
  <si>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</si>
  <si>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</si>
  <si>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</si>
  <si>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</si>
  <si>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</si>
  <si>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</si>
  <si>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</si>
  <si>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</si>
  <si>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</si>
  <si>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</si>
  <si>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</si>
  <si>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</si>
  <si>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</si>
  <si>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</si>
  <si>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</si>
  <si>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</si>
  <si>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</si>
  <si>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</si>
  <si>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</si>
  <si>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</si>
  <si>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</si>
  <si>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</si>
  <si>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</si>
  <si>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</si>
  <si>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</si>
  <si>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</si>
  <si>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</si>
  <si>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</si>
  <si>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</si>
  <si>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</si>
  <si>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</si>
  <si>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</si>
  <si>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</si>
  <si>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</si>
  <si>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</si>
  <si>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</si>
  <si>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</si>
  <si>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</si>
  <si>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</si>
  <si>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</si>
  <si>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</si>
  <si>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</si>
  <si>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</si>
  <si>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</si>
  <si>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</si>
  <si>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</si>
  <si>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</si>
  <si>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</si>
  <si>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</si>
  <si>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</si>
  <si>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</si>
  <si>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</si>
  <si>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</si>
  <si>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</si>
  <si>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</si>
  <si>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</si>
  <si>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</si>
  <si>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</si>
  <si>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</si>
  <si>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</si>
  <si>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</si>
  <si>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</si>
  <si>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</si>
  <si>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</si>
  <si>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</si>
  <si>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</si>
  <si>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</si>
  <si>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</si>
  <si>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</si>
  <si>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</si>
  <si>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</si>
  <si>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</si>
  <si>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</si>
  <si>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</si>
  <si>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</si>
  <si>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</si>
  <si>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</si>
  <si>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</si>
  <si>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</si>
  <si>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</si>
  <si>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</si>
  <si>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</si>
  <si>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</si>
  <si>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</si>
  <si>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</si>
  <si>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</si>
  <si>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</si>
  <si>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</si>
  <si>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</si>
  <si>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</si>
  <si>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</si>
  <si>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</si>
  <si>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</si>
  <si>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</si>
  <si>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</si>
  <si>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</si>
  <si>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</si>
  <si>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</si>
  <si>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</si>
  <si>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</si>
  <si>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</si>
  <si>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</si>
  <si>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</si>
  <si>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</si>
  <si>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</si>
  <si>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</si>
  <si>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</si>
  <si>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</si>
  <si>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</si>
  <si>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</si>
  <si>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</si>
  <si>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</si>
  <si>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</si>
  <si>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</si>
  <si>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</si>
  <si>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</si>
  <si>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</si>
  <si>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</si>
  <si>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</si>
  <si>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</si>
  <si>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</si>
  <si>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</si>
  <si>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</si>
  <si>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</si>
  <si>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</si>
  <si>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</si>
  <si>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</si>
  <si>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</si>
  <si>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</si>
  <si>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</si>
  <si>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</si>
  <si>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</si>
  <si>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</si>
  <si>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</si>
  <si>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</si>
  <si>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</si>
  <si>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</si>
  <si>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</si>
  <si>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</si>
  <si>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</si>
  <si>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</si>
  <si>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</si>
  <si>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</si>
  <si>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</si>
  <si>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</si>
  <si>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</si>
  <si>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</si>
  <si>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</si>
  <si>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</si>
  <si>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</si>
  <si>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</si>
  <si>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</si>
  <si>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</si>
  <si>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</si>
  <si>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</si>
  <si>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</si>
  <si>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</si>
  <si>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</si>
  <si>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</si>
  <si>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</si>
  <si>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</si>
  <si>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</si>
  <si>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</si>
  <si>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</si>
  <si>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</si>
  <si>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</si>
  <si>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</si>
  <si>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</si>
  <si>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</si>
  <si>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</si>
  <si>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</si>
  <si>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</si>
  <si>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</si>
  <si>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</si>
  <si>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</si>
  <si>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</si>
  <si>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</si>
  <si>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</si>
  <si>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</si>
  <si>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</si>
  <si>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</si>
  <si>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</si>
  <si>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</si>
  <si>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</si>
  <si>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</si>
  <si>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</si>
  <si>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</si>
  <si>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</si>
  <si>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</si>
  <si>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</si>
  <si>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</si>
  <si>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</si>
  <si>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</si>
  <si>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</si>
  <si>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</si>
  <si>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</si>
  <si>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</si>
  <si>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</si>
  <si>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</si>
  <si>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</si>
  <si>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</si>
  <si>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</si>
  <si>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</si>
  <si>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</si>
  <si>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</si>
  <si>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</si>
  <si>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</si>
  <si>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</si>
  <si>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</si>
  <si>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</si>
  <si>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</si>
  <si>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</si>
  <si>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</si>
  <si>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</si>
  <si>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</si>
  <si>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</si>
  <si>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</si>
  <si>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</si>
  <si>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</si>
  <si>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</si>
  <si>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</si>
  <si>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</si>
  <si>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</si>
  <si>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</si>
  <si>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</si>
  <si>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</si>
  <si>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</si>
  <si>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</si>
  <si>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</si>
  <si>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</si>
  <si>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</si>
  <si>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</si>
  <si>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</si>
  <si>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</si>
  <si>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</si>
  <si>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</si>
  <si>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</si>
  <si>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</si>
  <si>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</si>
  <si>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</si>
  <si>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</si>
  <si>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</si>
  <si>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</si>
  <si>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</si>
  <si>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</si>
  <si>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</si>
  <si>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</si>
  <si>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</si>
  <si>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</si>
  <si>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</si>
  <si>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</si>
  <si>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</si>
  <si>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</si>
  <si>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</si>
  <si>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</si>
  <si>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</si>
  <si>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</si>
  <si>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</si>
  <si>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</si>
  <si>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</si>
  <si>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</si>
  <si>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</si>
  <si>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</si>
  <si>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</si>
  <si>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</si>
  <si>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</si>
  <si>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</si>
  <si>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</si>
  <si>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</si>
  <si>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</si>
  <si>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</si>
  <si>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</si>
  <si>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</si>
  <si>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</si>
  <si>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</si>
  <si>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</si>
  <si>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</si>
  <si>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</si>
  <si>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</si>
  <si>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</si>
  <si>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</si>
  <si>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</si>
  <si>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</si>
  <si>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</si>
  <si>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</si>
  <si>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</si>
  <si>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</si>
  <si>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</si>
  <si>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</si>
  <si>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</si>
  <si>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</si>
  <si>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</si>
  <si>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</si>
  <si>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</si>
  <si>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</si>
  <si>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</si>
  <si>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</si>
  <si>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</si>
  <si>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</si>
  <si>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</si>
  <si>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</si>
  <si>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</si>
  <si>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</si>
  <si>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</si>
  <si>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</si>
  <si>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</si>
  <si>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</si>
  <si>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</si>
  <si>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</si>
  <si>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</si>
  <si>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</si>
  <si>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</si>
  <si>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</si>
  <si>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</si>
  <si>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</si>
  <si>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</si>
  <si>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</si>
  <si>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</si>
  <si>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</si>
  <si>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</si>
  <si>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</si>
  <si>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</si>
  <si>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</si>
  <si>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</si>
  <si>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</si>
  <si>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</si>
  <si>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</si>
  <si>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</si>
  <si>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</si>
  <si>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</si>
  <si>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</si>
  <si>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</si>
  <si>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</si>
  <si>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</si>
  <si>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</si>
  <si>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</si>
  <si>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</si>
  <si>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</si>
  <si>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</si>
  <si>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</si>
  <si>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</si>
  <si>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</si>
  <si>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</si>
  <si>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</si>
  <si>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</si>
  <si>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</si>
  <si>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</si>
  <si>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</si>
  <si>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</si>
  <si>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</si>
  <si>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</si>
  <si>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</si>
  <si>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</si>
  <si>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</si>
  <si>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</si>
  <si>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</si>
  <si>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</si>
  <si>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</si>
  <si>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</si>
  <si>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</si>
  <si>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</si>
  <si>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</si>
  <si>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</si>
  <si>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</si>
  <si>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</si>
  <si>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</si>
  <si>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</si>
  <si>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</si>
  <si>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</si>
  <si>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</si>
  <si>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</si>
  <si>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</si>
  <si>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</si>
  <si>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</si>
  <si>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</si>
  <si>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</si>
  <si>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</si>
  <si>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</si>
  <si>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</si>
  <si>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</si>
  <si>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</si>
  <si>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</si>
  <si>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</si>
  <si>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</si>
  <si>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</si>
  <si>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</si>
  <si>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</si>
  <si>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</si>
  <si>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</si>
  <si>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</si>
  <si>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</si>
  <si>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</si>
  <si>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</si>
  <si>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</si>
  <si>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</si>
  <si>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</si>
  <si>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</si>
  <si>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</si>
  <si>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</si>
  <si>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</si>
  <si>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</si>
  <si>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</si>
  <si>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</si>
  <si>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</si>
  <si>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</si>
  <si>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</si>
  <si>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</si>
  <si>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</si>
  <si>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</si>
  <si>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</si>
  <si>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</si>
  <si>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</si>
  <si>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</si>
  <si>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</si>
  <si>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</si>
  <si>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</si>
  <si>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</si>
  <si>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</si>
  <si>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</si>
  <si>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</si>
  <si>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</si>
  <si>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</si>
  <si>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</si>
  <si>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</si>
  <si>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</si>
  <si>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</si>
  <si>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</si>
  <si>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</si>
  <si>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</si>
  <si>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</si>
  <si>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</si>
  <si>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</si>
  <si>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</si>
  <si>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</si>
  <si>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</si>
  <si>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</si>
  <si>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</si>
  <si>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</si>
  <si>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</si>
  <si>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</si>
  <si>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</si>
  <si>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</si>
  <si>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</si>
  <si>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</si>
  <si>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</si>
  <si>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</si>
  <si>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</si>
  <si>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</si>
  <si>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</si>
  <si>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</si>
  <si>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</si>
  <si>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</si>
  <si>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</si>
  <si>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</si>
  <si>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</si>
  <si>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</si>
  <si>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</si>
  <si>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</si>
  <si>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</si>
  <si>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</si>
  <si>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</si>
  <si>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</si>
  <si>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</si>
  <si>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</si>
  <si>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</si>
  <si>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</si>
  <si>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</si>
  <si>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</si>
  <si>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</si>
  <si>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</si>
  <si>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</si>
  <si>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</si>
  <si>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</si>
  <si>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</si>
  <si>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</si>
  <si>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</si>
  <si>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</si>
  <si>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</si>
  <si>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</si>
  <si>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</si>
  <si>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</si>
  <si>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</si>
  <si>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</si>
  <si>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</si>
  <si>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</si>
  <si>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</si>
  <si>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</si>
  <si>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</si>
  <si>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</si>
  <si>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</si>
  <si>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</si>
  <si>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</si>
  <si>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</si>
  <si>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</si>
  <si>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</si>
  <si>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</si>
  <si>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</si>
  <si>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</si>
  <si>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</si>
  <si>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</si>
  <si>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</si>
  <si>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</si>
  <si>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</si>
  <si>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</si>
  <si>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</si>
  <si>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</si>
  <si>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</si>
  <si>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</si>
  <si>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</si>
  <si>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</si>
  <si>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</si>
  <si>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</si>
  <si>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</si>
  <si>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</si>
  <si>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</si>
  <si>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</si>
  <si>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</si>
  <si>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</si>
  <si>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</si>
  <si>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</si>
  <si>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</si>
  <si>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</si>
  <si>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</si>
  <si>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</si>
  <si>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</si>
  <si>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</si>
  <si>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</si>
  <si>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</si>
  <si>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</si>
  <si>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</si>
  <si>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</si>
  <si>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</si>
  <si>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</si>
  <si>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</si>
  <si>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</si>
  <si>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</si>
  <si>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</si>
  <si>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</si>
  <si>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</si>
  <si>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</si>
  <si>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</si>
  <si>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</si>
  <si>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</si>
  <si>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</si>
  <si>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</si>
  <si>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</si>
  <si>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</si>
  <si>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</si>
  <si>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</si>
  <si>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</si>
  <si>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</si>
  <si>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</si>
  <si>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</si>
  <si>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</si>
  <si>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</si>
  <si>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</si>
  <si>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</si>
  <si>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</si>
  <si>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</si>
  <si>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</si>
  <si>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</si>
  <si>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</si>
  <si>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</si>
  <si>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</si>
  <si>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</si>
  <si>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</si>
  <si>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</si>
  <si>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</si>
  <si>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</si>
  <si>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</si>
  <si>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</si>
  <si>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</si>
  <si>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</si>
  <si>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</si>
  <si>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</si>
  <si>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</si>
  <si>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</si>
  <si>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</si>
  <si>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</si>
  <si>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</si>
  <si>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</si>
  <si>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</si>
  <si>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</si>
  <si>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</si>
  <si>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</si>
  <si>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</si>
  <si>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</si>
  <si>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</si>
  <si>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</si>
  <si>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</si>
  <si>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</si>
  <si>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</si>
  <si>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</si>
  <si>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</si>
  <si>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</si>
  <si>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</si>
  <si>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</si>
  <si>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</si>
  <si>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</si>
  <si>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</si>
  <si>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</si>
  <si>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</si>
  <si>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</si>
  <si>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</si>
  <si>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</si>
  <si>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</si>
  <si>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</si>
  <si>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</si>
  <si>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</si>
  <si>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</si>
  <si>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</si>
  <si>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</si>
  <si>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</si>
  <si>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</si>
  <si>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</si>
  <si>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</si>
  <si>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</si>
  <si>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</si>
  <si>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</si>
  <si>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</si>
  <si>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</si>
  <si>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</si>
  <si>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</si>
  <si>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</si>
  <si>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</si>
  <si>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</si>
  <si>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</si>
  <si>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</si>
  <si>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</si>
  <si>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</si>
  <si>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</si>
  <si>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</si>
  <si>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</si>
  <si>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</si>
  <si>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</si>
  <si>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</si>
  <si>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</si>
  <si>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</si>
  <si>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</si>
  <si>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</si>
  <si>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</si>
  <si>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</si>
  <si>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</si>
  <si>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</si>
  <si>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</si>
  <si>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</si>
  <si>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</si>
  <si>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</si>
  <si>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</si>
  <si>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</si>
  <si>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</si>
  <si>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</si>
  <si>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</si>
  <si>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</si>
  <si>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</si>
  <si>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</si>
  <si>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</si>
  <si>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</si>
  <si>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</si>
  <si>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</si>
  <si>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</si>
  <si>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</si>
  <si>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</si>
  <si>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</si>
  <si>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</si>
  <si>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</si>
  <si>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</si>
  <si>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</si>
  <si>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</si>
  <si>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</si>
  <si>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</si>
  <si>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</si>
  <si>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</si>
  <si>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</si>
  <si>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</si>
  <si>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</si>
  <si>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</si>
  <si>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</si>
  <si>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</si>
  <si>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</si>
  <si>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</si>
  <si>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</si>
  <si>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</si>
  <si>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</si>
  <si>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</si>
  <si>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</si>
  <si>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</si>
  <si>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</si>
  <si>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</si>
  <si>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</si>
  <si>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</si>
  <si>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</si>
  <si>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</si>
  <si>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</si>
  <si>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</si>
  <si>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</si>
  <si>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</si>
  <si>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</si>
  <si>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</si>
  <si>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</si>
  <si>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</si>
  <si>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</si>
  <si>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</si>
  <si>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</si>
  <si>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</si>
  <si>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</si>
  <si>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</si>
  <si>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</si>
  <si>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</si>
  <si>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</si>
  <si>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</si>
  <si>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</si>
  <si>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</si>
  <si>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</si>
  <si>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</si>
  <si>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</si>
  <si>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</si>
  <si>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</si>
  <si>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</si>
  <si>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</si>
  <si>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</si>
  <si>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</si>
  <si>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</si>
  <si>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</si>
  <si>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</si>
  <si>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</si>
  <si>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</si>
  <si>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</si>
  <si>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</si>
  <si>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</si>
  <si>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</si>
  <si>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</si>
  <si>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</si>
  <si>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</si>
  <si>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</si>
  <si>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</si>
  <si>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</si>
  <si>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</si>
  <si>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</si>
  <si>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</si>
  <si>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</si>
  <si>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</si>
  <si>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</si>
  <si>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</si>
  <si>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</si>
  <si>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</si>
  <si>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</si>
  <si>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</si>
  <si>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</si>
  <si>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</si>
  <si>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</si>
  <si>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</si>
  <si>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</si>
  <si>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</si>
  <si>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</si>
  <si>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</si>
  <si>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</si>
  <si>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</si>
  <si>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</si>
  <si>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</si>
  <si>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</si>
  <si>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</si>
  <si>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</si>
  <si>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</si>
  <si>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</si>
  <si>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</si>
  <si>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</si>
  <si>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</si>
  <si>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</si>
  <si>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</si>
  <si>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</si>
  <si>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</si>
  <si>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</si>
  <si>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</si>
  <si>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</si>
  <si>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</si>
  <si>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</si>
  <si>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</si>
  <si>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</si>
  <si>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</si>
  <si>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</si>
  <si>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</si>
  <si>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</si>
  <si>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</si>
  <si>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</si>
  <si>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</si>
  <si>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</si>
  <si>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</si>
  <si>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</si>
  <si>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</si>
  <si>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</si>
  <si>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</si>
  <si>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</si>
  <si>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</si>
  <si>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</si>
  <si>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</si>
  <si>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</si>
  <si>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</si>
  <si>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</si>
  <si>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</si>
  <si>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</si>
  <si>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</si>
  <si>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</si>
  <si>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</si>
  <si>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</si>
  <si>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</si>
  <si>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</si>
  <si>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</si>
  <si>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</si>
  <si>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</si>
  <si>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</si>
  <si>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</si>
  <si>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</si>
  <si>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</si>
  <si>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</si>
  <si>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</si>
  <si>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</si>
  <si>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</si>
  <si>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</si>
  <si>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</si>
  <si>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</si>
  <si>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</si>
  <si>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</si>
  <si>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</si>
  <si>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</si>
  <si>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</si>
  <si>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</si>
  <si>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</si>
  <si>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</si>
  <si>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</si>
  <si>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</si>
  <si>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</si>
  <si>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</si>
  <si>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</si>
  <si>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</si>
  <si>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</si>
  <si>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</si>
  <si>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</si>
  <si>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</si>
  <si>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</si>
  <si>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</si>
  <si>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</si>
  <si>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</si>
  <si>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</si>
  <si>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</si>
  <si>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</si>
  <si>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</si>
  <si>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</si>
  <si>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</si>
  <si>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</si>
  <si>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</si>
  <si>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</si>
  <si>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</si>
  <si>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</si>
  <si>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</si>
  <si>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</si>
  <si>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</si>
  <si>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</si>
  <si>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</si>
  <si>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</si>
  <si>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</si>
  <si>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</si>
  <si>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</si>
  <si>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</si>
  <si>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</si>
  <si>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</si>
  <si>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</si>
  <si>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</si>
  <si>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</si>
  <si>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</si>
  <si>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</si>
  <si>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</si>
  <si>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</si>
  <si>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</si>
  <si>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</si>
  <si>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</si>
  <si>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</si>
  <si>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</si>
  <si>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</si>
  <si>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</si>
  <si>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</si>
  <si>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</si>
  <si>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</si>
  <si>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</si>
  <si>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</si>
  <si>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</si>
  <si>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</si>
  <si>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</si>
  <si>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</si>
  <si>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</si>
  <si>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</si>
  <si>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</si>
  <si>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</si>
  <si>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</si>
  <si>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</si>
  <si>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</si>
  <si>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</si>
  <si>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</si>
  <si>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</si>
  <si>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</si>
  <si>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</si>
  <si>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</si>
  <si>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</si>
  <si>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</si>
  <si>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</si>
  <si>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</si>
  <si>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</si>
  <si>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</si>
  <si>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</si>
  <si>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</si>
  <si>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</si>
  <si>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</si>
  <si>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</si>
  <si>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</si>
  <si>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</si>
  <si>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</si>
  <si>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</si>
  <si>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</si>
  <si>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</si>
  <si>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</si>
  <si>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</si>
  <si>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</si>
  <si>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</si>
  <si>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</si>
  <si>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</si>
  <si>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</si>
  <si>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</si>
  <si>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</si>
  <si>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</si>
  <si>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</si>
  <si>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</si>
  <si>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</si>
  <si>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</si>
  <si>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</si>
  <si>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</si>
  <si>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</si>
  <si>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</si>
  <si>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</si>
  <si>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</si>
  <si>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</si>
  <si>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</si>
  <si>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</si>
  <si>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</si>
  <si>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</si>
  <si>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</si>
  <si>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</si>
  <si>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</si>
  <si>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</si>
  <si>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</si>
  <si>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</si>
  <si>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</si>
  <si>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</si>
  <si>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</si>
  <si>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</si>
  <si>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</si>
  <si>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</si>
  <si>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</si>
  <si>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</si>
  <si>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</si>
  <si>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</si>
  <si>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</si>
  <si>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</si>
  <si>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</si>
  <si>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</si>
  <si>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</si>
  <si>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</si>
  <si>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</si>
  <si>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</si>
  <si>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</si>
  <si>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</si>
  <si>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</si>
  <si>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</si>
  <si>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</si>
  <si>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</si>
  <si>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</si>
  <si>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</si>
  <si>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</si>
  <si>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</si>
  <si>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</si>
  <si>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</si>
  <si>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</si>
  <si>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</si>
  <si>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</si>
  <si>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</si>
  <si>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</si>
  <si>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</si>
  <si>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</si>
  <si>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</si>
  <si>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</si>
  <si>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</si>
  <si>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</si>
  <si>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</si>
  <si>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</si>
  <si>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</si>
  <si>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</si>
  <si>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</si>
  <si>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</si>
  <si>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</si>
  <si>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</si>
  <si>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</si>
  <si>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</si>
  <si>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</si>
  <si>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</si>
  <si>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</si>
  <si>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</si>
  <si>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</si>
  <si>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</si>
  <si>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</si>
  <si>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</si>
  <si>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</si>
  <si>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</si>
  <si>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</si>
  <si>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</si>
  <si>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</si>
  <si>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</si>
  <si>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</si>
  <si>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</si>
  <si>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</si>
  <si>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</si>
  <si>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</si>
  <si>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</si>
  <si>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</si>
  <si>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</si>
  <si>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</si>
  <si>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</si>
  <si>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</si>
  <si>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</si>
  <si>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</si>
  <si>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</si>
  <si>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</si>
  <si>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</si>
  <si>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</si>
  <si>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</si>
  <si>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</si>
  <si>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</si>
  <si>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</si>
  <si>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</si>
  <si>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</si>
  <si>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</si>
  <si>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</si>
  <si>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</si>
  <si>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</si>
  <si>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</si>
  <si>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</si>
  <si>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</si>
  <si>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</si>
  <si>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</si>
  <si>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</si>
  <si>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</si>
  <si>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</si>
  <si>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</si>
  <si>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</si>
  <si>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</si>
  <si>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</si>
  <si>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</si>
  <si>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</si>
  <si>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</si>
  <si>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</si>
  <si>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</si>
  <si>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</si>
  <si>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</si>
  <si>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</si>
  <si>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</si>
  <si>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</si>
  <si>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</si>
  <si>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</si>
  <si>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</si>
  <si>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</si>
  <si>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</si>
  <si>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</si>
  <si>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</si>
  <si>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</si>
  <si>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</si>
  <si>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</si>
  <si>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</si>
  <si>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</si>
  <si>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</si>
  <si>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</si>
  <si>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</si>
  <si>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</si>
  <si>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</si>
  <si>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</si>
  <si>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</si>
  <si>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</si>
  <si>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</si>
  <si>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</si>
  <si>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</si>
  <si>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</si>
  <si>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</si>
  <si>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</si>
  <si>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</si>
  <si>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</si>
  <si>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</si>
  <si>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</si>
  <si>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</si>
  <si>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</si>
  <si>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</si>
  <si>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</si>
  <si>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</si>
  <si>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</si>
  <si>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</si>
  <si>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</si>
  <si>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</si>
  <si>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</si>
  <si>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</si>
  <si>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</si>
  <si>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</si>
  <si>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</si>
  <si>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</si>
  <si>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</si>
  <si>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</si>
  <si>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</si>
  <si>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</si>
  <si>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</si>
  <si>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</si>
  <si>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</si>
  <si>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</si>
  <si>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</si>
  <si>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</si>
  <si>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</si>
  <si>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</si>
  <si>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</si>
  <si>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</si>
  <si>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</si>
  <si>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</si>
  <si>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</si>
  <si>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</si>
  <si>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</si>
  <si>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</si>
  <si>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</si>
  <si>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</si>
  <si>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</si>
  <si>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</si>
  <si>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</si>
  <si>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</si>
  <si>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</si>
  <si>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</si>
  <si>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</si>
  <si>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</si>
  <si>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</si>
  <si>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</si>
  <si>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</si>
  <si>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</si>
  <si>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</si>
  <si>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</si>
  <si>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</si>
  <si>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</si>
  <si>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</si>
  <si>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</si>
  <si>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</si>
  <si>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</si>
  <si>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</si>
  <si>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</si>
  <si>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</si>
  <si>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</si>
  <si>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</si>
  <si>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</si>
  <si>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</si>
  <si>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</si>
  <si>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</si>
  <si>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</si>
  <si>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</si>
  <si>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</si>
  <si>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</si>
  <si>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</si>
  <si>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</si>
  <si>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</si>
  <si>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</si>
  <si>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</si>
  <si>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</si>
  <si>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</si>
  <si>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</si>
  <si>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</si>
  <si>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</si>
  <si>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</si>
  <si>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</si>
  <si>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</si>
  <si>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</si>
  <si>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</si>
  <si>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</si>
  <si>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</si>
  <si>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</si>
  <si>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</si>
  <si>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</si>
  <si>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</si>
  <si>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</si>
  <si>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</si>
  <si>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</si>
  <si>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</si>
  <si>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</si>
  <si>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</si>
  <si>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</si>
  <si>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</si>
  <si>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</si>
  <si>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</si>
  <si>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</si>
  <si>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</si>
  <si>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</si>
  <si>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</si>
  <si>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</si>
  <si>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</si>
  <si>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</si>
  <si>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</si>
  <si>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</si>
  <si>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</si>
  <si>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</si>
  <si>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</si>
  <si>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</si>
  <si>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</si>
  <si>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</si>
  <si>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</si>
  <si>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</si>
  <si>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</si>
  <si>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</si>
  <si>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</si>
  <si>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</si>
  <si>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</si>
  <si>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</si>
  <si>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</si>
  <si>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</si>
  <si>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</si>
  <si>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</si>
  <si>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</si>
  <si>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</si>
  <si>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</si>
  <si>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</si>
  <si>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</si>
  <si>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</si>
  <si>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</si>
  <si>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</si>
  <si>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</si>
  <si>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</si>
  <si>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</si>
  <si>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</si>
  <si>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</si>
  <si>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</si>
  <si>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</si>
  <si>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</si>
  <si>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</si>
  <si>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</si>
  <si>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</si>
  <si>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</si>
  <si>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</si>
  <si>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</si>
  <si>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</si>
  <si>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</si>
  <si>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</si>
  <si>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</si>
  <si>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</si>
  <si>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</si>
  <si>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</si>
  <si>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</si>
  <si>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</si>
  <si>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</si>
  <si>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</si>
  <si>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</si>
  <si>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</si>
  <si>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</si>
  <si>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</si>
  <si>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</si>
  <si>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</si>
  <si>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</si>
  <si>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</si>
  <si>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</si>
  <si>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</si>
  <si>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</si>
  <si>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</si>
  <si>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</si>
  <si>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</si>
  <si>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</si>
  <si>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</si>
  <si>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</si>
  <si>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</si>
  <si>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</si>
  <si>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</si>
  <si>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</si>
  <si>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</si>
  <si>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</si>
  <si>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</si>
  <si>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</si>
  <si>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</si>
  <si>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</si>
  <si>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</si>
  <si>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</si>
  <si>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</si>
  <si>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</si>
  <si>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</si>
  <si>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</si>
  <si>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</si>
  <si>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</si>
  <si>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</si>
  <si>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</si>
  <si>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</si>
  <si>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</si>
  <si>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</si>
  <si>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</si>
  <si>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</si>
  <si>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</si>
  <si>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</si>
  <si>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</si>
  <si>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</si>
  <si>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</si>
  <si>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</si>
  <si>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</si>
  <si>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</si>
  <si>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</si>
  <si>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</si>
  <si>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</si>
  <si>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</si>
  <si>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</si>
  <si>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</si>
  <si>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</si>
  <si>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</si>
  <si>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</si>
  <si>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</si>
  <si>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</si>
  <si>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</si>
  <si>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</si>
  <si>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</si>
  <si>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</si>
  <si>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</si>
  <si>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</si>
  <si>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</si>
  <si>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</si>
  <si>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</si>
  <si>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</si>
  <si>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</si>
  <si>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</si>
  <si>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</si>
  <si>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</si>
  <si>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</si>
  <si>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</si>
  <si>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</si>
  <si>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</si>
  <si>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</si>
  <si>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</si>
  <si>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</si>
  <si>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</si>
  <si>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</si>
  <si>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</si>
  <si>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</si>
  <si>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</si>
  <si>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</si>
  <si>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</si>
  <si>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</si>
  <si>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</si>
  <si>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</si>
  <si>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</si>
  <si>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</si>
  <si>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</si>
  <si>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</si>
  <si>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</si>
  <si>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</si>
  <si>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</si>
  <si>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</si>
  <si>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</si>
  <si>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</si>
  <si>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</si>
  <si>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</si>
  <si>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</si>
  <si>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</si>
  <si>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</si>
  <si>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</si>
  <si>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</si>
  <si>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</si>
  <si>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</si>
  <si>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</si>
  <si>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</si>
  <si>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</si>
  <si>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</si>
  <si>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</si>
  <si>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</si>
  <si>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</si>
  <si>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</si>
  <si>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</si>
  <si>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</si>
  <si>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</si>
  <si>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</si>
  <si>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</si>
  <si>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</si>
  <si>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</si>
  <si>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</si>
  <si>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</si>
  <si>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</si>
  <si>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</si>
  <si>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</si>
  <si>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</si>
  <si>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</si>
  <si>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</si>
  <si>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</si>
  <si>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</si>
  <si>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</si>
  <si>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</si>
  <si>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</si>
  <si>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</si>
  <si>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</si>
  <si>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</si>
  <si>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</si>
  <si>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</si>
  <si>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</si>
  <si>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</si>
  <si>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</si>
  <si>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</si>
  <si>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</si>
  <si>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</si>
  <si>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</si>
  <si>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</si>
  <si>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</si>
  <si>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</si>
  <si>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</si>
  <si>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</si>
  <si>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</si>
  <si>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</si>
  <si>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</si>
  <si>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</si>
  <si>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</si>
  <si>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</si>
  <si>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</si>
  <si>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</si>
  <si>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</si>
  <si>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</si>
  <si>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</si>
  <si>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</si>
  <si>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</si>
  <si>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</si>
  <si>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</si>
  <si>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</si>
  <si>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</si>
  <si>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</si>
  <si>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</si>
  <si>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</si>
  <si>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</si>
  <si>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</si>
  <si>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</si>
  <si>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</si>
  <si>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</si>
  <si>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</si>
  <si>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</si>
  <si>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</si>
  <si>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</si>
  <si>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</si>
  <si>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</si>
  <si>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</si>
  <si>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</si>
  <si>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</si>
  <si>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</si>
  <si>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</si>
  <si>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</si>
  <si>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</si>
  <si>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</si>
  <si>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</si>
  <si>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</si>
  <si>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</si>
  <si>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</si>
  <si>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</si>
  <si>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</si>
  <si>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</si>
  <si>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</si>
  <si>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</si>
  <si>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</si>
  <si>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</si>
  <si>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</si>
  <si>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</si>
  <si>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</si>
  <si>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</si>
  <si>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</si>
  <si>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</si>
  <si>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</si>
  <si>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</si>
  <si>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</si>
  <si>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</si>
  <si>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</si>
  <si>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</si>
  <si>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</si>
  <si>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</si>
  <si>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</si>
  <si>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</si>
  <si>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</si>
  <si>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</si>
  <si>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</si>
  <si>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</si>
  <si>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</si>
  <si>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</si>
  <si>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</si>
  <si>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</si>
  <si>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</si>
  <si>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</si>
  <si>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</si>
  <si>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</si>
  <si>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</si>
  <si>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</si>
  <si>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</si>
  <si>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</si>
  <si>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</si>
  <si>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</si>
  <si>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</si>
  <si>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</si>
  <si>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</si>
  <si>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</si>
  <si>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</si>
  <si>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</si>
  <si>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</si>
  <si>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</si>
  <si>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</si>
  <si>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</si>
  <si>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</si>
  <si>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</si>
  <si>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</si>
  <si>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</si>
  <si>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</si>
  <si>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</si>
  <si>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</si>
  <si>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</si>
  <si>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</si>
  <si>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</si>
  <si>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</si>
  <si>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</si>
  <si>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</si>
  <si>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</si>
  <si>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</si>
  <si>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</si>
  <si>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</si>
  <si>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</si>
  <si>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</si>
  <si>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</si>
  <si>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</si>
  <si>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</si>
  <si>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</si>
  <si>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</si>
  <si>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</si>
  <si>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</si>
  <si>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</si>
  <si>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</si>
  <si>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</si>
  <si>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</si>
  <si>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</si>
  <si>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</si>
  <si>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</si>
  <si>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</si>
  <si>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</si>
  <si>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</si>
  <si>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</si>
  <si>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</si>
  <si>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</si>
  <si>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</si>
  <si>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</si>
  <si>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</si>
  <si>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</si>
  <si>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</si>
  <si>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</si>
  <si>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</si>
  <si>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</si>
  <si>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</si>
  <si>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</si>
  <si>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</si>
  <si>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</si>
  <si>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</si>
  <si>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</si>
  <si>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</si>
  <si>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</si>
  <si>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</si>
  <si>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</si>
  <si>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</si>
  <si>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</si>
  <si>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</si>
  <si>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</si>
  <si>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</si>
  <si>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</si>
  <si>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</si>
  <si>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</si>
  <si>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</si>
  <si>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</si>
  <si>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</si>
  <si>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</si>
  <si>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</si>
  <si>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</si>
  <si>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</si>
  <si>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</si>
  <si>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</si>
  <si>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</si>
  <si>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</si>
  <si>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</si>
  <si>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</si>
  <si>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</si>
  <si>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</si>
  <si>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</si>
  <si>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</si>
  <si>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</si>
  <si>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</si>
  <si>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</si>
  <si>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</si>
  <si>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</si>
  <si>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</si>
  <si>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</si>
  <si>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</si>
  <si>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</si>
  <si>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</si>
  <si>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</si>
  <si>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</si>
  <si>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</si>
  <si>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</si>
  <si>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</si>
  <si>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</si>
  <si>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</si>
  <si>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</si>
  <si>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</si>
  <si>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</si>
  <si>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</si>
  <si>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</si>
  <si>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</si>
  <si>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</si>
  <si>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</si>
  <si>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</si>
  <si>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</si>
  <si>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</si>
  <si>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</si>
  <si>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</si>
  <si>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</si>
  <si>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</si>
  <si>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</si>
  <si>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</si>
  <si>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</si>
  <si>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</si>
  <si>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</si>
  <si>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</si>
  <si>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</si>
  <si>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</si>
  <si>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</si>
  <si>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</si>
  <si>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</si>
  <si>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</si>
  <si>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</si>
  <si>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</si>
  <si>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</si>
  <si>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</si>
  <si>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</si>
  <si>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</si>
  <si>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</si>
  <si>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</si>
  <si>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</si>
  <si>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</si>
  <si>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</si>
  <si>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</si>
  <si>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</si>
  <si>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</si>
  <si>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</si>
  <si>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</si>
  <si>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</si>
  <si>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</si>
  <si>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</si>
  <si>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</si>
  <si>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</si>
  <si>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</si>
  <si>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</si>
  <si>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</si>
  <si>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</si>
  <si>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</si>
  <si>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</si>
  <si>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</si>
  <si>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</si>
  <si>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</si>
  <si>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</si>
  <si>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</si>
  <si>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</si>
  <si>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</si>
  <si>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</si>
  <si>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</si>
  <si>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</si>
  <si>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</si>
  <si>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</si>
  <si>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</si>
  <si>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</si>
  <si>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</si>
  <si>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</si>
  <si>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</si>
  <si>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</si>
  <si>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</si>
  <si>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</si>
  <si>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</si>
  <si>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</si>
  <si>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</si>
  <si>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</si>
  <si>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</si>
  <si>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</si>
  <si>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</si>
  <si>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</si>
  <si>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</si>
  <si>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</si>
  <si>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</si>
  <si>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</si>
  <si>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</si>
  <si>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</si>
  <si>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</si>
  <si>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</si>
  <si>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</si>
  <si>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</si>
  <si>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</si>
  <si>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</si>
  <si>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</si>
  <si>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</si>
  <si>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</si>
  <si>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</si>
  <si>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</si>
  <si>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</si>
  <si>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</si>
  <si>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</si>
  <si>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</si>
  <si>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</si>
  <si>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</si>
  <si>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</si>
  <si>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</si>
  <si>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</si>
  <si>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</si>
  <si>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</si>
  <si>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</si>
  <si>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</si>
  <si>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</si>
  <si>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</si>
  <si>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</si>
  <si>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</si>
  <si>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</si>
  <si>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</si>
  <si>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</si>
  <si>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</si>
  <si>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</si>
  <si>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</si>
  <si>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</si>
  <si>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</si>
  <si>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</si>
  <si>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</si>
  <si>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</si>
  <si>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</si>
  <si>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</si>
  <si>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</si>
  <si>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</si>
  <si>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</si>
  <si>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</si>
  <si>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</si>
  <si>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</si>
  <si>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</si>
  <si>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</si>
  <si>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</si>
  <si>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</si>
  <si>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</si>
  <si>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</si>
  <si>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</si>
  <si>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</si>
  <si>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</si>
  <si>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</si>
  <si>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</si>
  <si>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</si>
  <si>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</si>
  <si>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</si>
  <si>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</si>
  <si>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</si>
  <si>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</si>
  <si>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</si>
  <si>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</si>
  <si>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</si>
  <si>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</si>
  <si>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</si>
  <si>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</si>
  <si>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</si>
  <si>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</si>
  <si>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</si>
  <si>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</si>
  <si>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</si>
  <si>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</si>
  <si>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</si>
  <si>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</si>
  <si>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</si>
  <si>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</si>
  <si>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</si>
  <si>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</si>
  <si>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</si>
  <si>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</si>
  <si>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</si>
  <si>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</si>
  <si>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</si>
  <si>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</si>
  <si>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</si>
  <si>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</si>
  <si>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</si>
  <si>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</si>
  <si>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</si>
  <si>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</si>
  <si>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</si>
  <si>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</si>
  <si>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</si>
  <si>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</si>
  <si>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</si>
  <si>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</si>
  <si>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</si>
  <si>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</si>
  <si>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</si>
  <si>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</si>
  <si>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</si>
  <si>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</si>
  <si>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</si>
  <si>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</si>
  <si>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</si>
  <si>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</si>
  <si>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</si>
  <si>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</si>
  <si>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</si>
  <si>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</si>
  <si>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</si>
  <si>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</si>
  <si>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</si>
  <si>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</si>
  <si>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</si>
  <si>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</si>
  <si>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</si>
  <si>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</si>
  <si>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</si>
  <si>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</si>
  <si>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</si>
  <si>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</si>
  <si>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</si>
  <si>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</si>
  <si>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</si>
  <si>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</si>
  <si>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</si>
  <si>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</si>
  <si>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</si>
  <si>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</si>
  <si>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</si>
  <si>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</si>
  <si>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</si>
  <si>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</si>
  <si>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</si>
  <si>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</si>
  <si>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</si>
  <si>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</si>
  <si>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</si>
  <si>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</si>
  <si>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</si>
  <si>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</si>
  <si>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</si>
  <si>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</si>
  <si>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</si>
  <si>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</si>
  <si>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</si>
  <si>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</si>
  <si>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</si>
  <si>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</si>
  <si>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</si>
  <si>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</si>
  <si>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</si>
  <si>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</si>
  <si>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</si>
  <si>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</si>
  <si>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</si>
  <si>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</si>
  <si>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</si>
  <si>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</si>
  <si>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</si>
  <si>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</si>
  <si>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</si>
  <si>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</si>
  <si>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</si>
  <si>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</si>
  <si>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</si>
  <si>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</si>
  <si>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</si>
  <si>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</si>
  <si>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</si>
  <si>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</si>
  <si>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</si>
  <si>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</si>
  <si>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</si>
  <si>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</si>
  <si>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</si>
  <si>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</si>
  <si>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</si>
  <si>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</si>
  <si>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</si>
  <si>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</si>
  <si>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</si>
  <si>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</si>
  <si>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</si>
  <si>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</si>
  <si>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</si>
  <si>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</si>
  <si>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</si>
  <si>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</si>
  <si>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</si>
  <si>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</si>
  <si>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</si>
  <si>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</si>
  <si>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</si>
  <si>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</si>
  <si>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</si>
  <si>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</si>
  <si>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</si>
  <si>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</si>
  <si>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</si>
  <si>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</si>
  <si>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</si>
  <si>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</si>
  <si>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</si>
  <si>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</si>
  <si>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</si>
  <si>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</si>
  <si>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</si>
  <si>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</si>
  <si>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</si>
  <si>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</si>
  <si>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</si>
  <si>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</si>
  <si>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</si>
  <si>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</si>
  <si>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</si>
  <si>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</si>
  <si>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</si>
  <si>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</si>
  <si>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</si>
  <si>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</si>
  <si>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</si>
  <si>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</si>
  <si>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</si>
  <si>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</si>
  <si>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</si>
  <si>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</si>
  <si>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</si>
  <si>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</si>
  <si>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</si>
  <si>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</si>
  <si>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</si>
  <si>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</si>
  <si>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</si>
  <si>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</si>
  <si>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</si>
  <si>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</si>
  <si>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</si>
  <si>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</si>
  <si>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</si>
  <si>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</si>
  <si>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</si>
  <si>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</si>
  <si>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</si>
  <si>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</si>
  <si>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</si>
  <si>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</si>
  <si>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</si>
  <si>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</si>
  <si>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</si>
  <si>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</si>
  <si>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</si>
  <si>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</si>
  <si>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</si>
  <si>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</si>
  <si>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</si>
  <si>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</si>
  <si>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</si>
  <si>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</si>
  <si>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</si>
  <si>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</si>
  <si>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</si>
  <si>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</si>
  <si>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</si>
  <si>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</si>
  <si>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</si>
  <si>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</si>
  <si>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</si>
  <si>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</si>
  <si>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</si>
  <si>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</si>
  <si>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</si>
  <si>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</si>
  <si>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</si>
  <si>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</si>
  <si>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</si>
  <si>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</si>
  <si>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</si>
  <si>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</si>
  <si>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</si>
  <si>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</si>
  <si>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</si>
  <si>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</si>
  <si>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</si>
  <si>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</si>
  <si>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</si>
  <si>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</si>
  <si>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</si>
  <si>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</si>
  <si>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</si>
  <si>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</si>
  <si>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</si>
  <si>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</si>
  <si>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</si>
  <si>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</si>
  <si>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</si>
  <si>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</si>
  <si>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</si>
  <si>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</si>
  <si>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</si>
  <si>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</si>
  <si>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</si>
  <si>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</si>
  <si>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</si>
  <si>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</si>
  <si>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</si>
  <si>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</si>
  <si>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</si>
  <si>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</si>
  <si>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</si>
  <si>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</si>
  <si>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</si>
  <si>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</si>
  <si>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</si>
  <si>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</si>
  <si>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</si>
  <si>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</si>
  <si>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</si>
  <si>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</si>
  <si>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</si>
  <si>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</si>
  <si>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</si>
  <si>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</si>
  <si>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</si>
  <si>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</si>
  <si>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</si>
  <si>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</si>
  <si>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</si>
  <si>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</si>
  <si>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</si>
  <si>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</si>
  <si>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</si>
  <si>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</si>
  <si>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</si>
  <si>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</si>
  <si>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</si>
  <si>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</si>
  <si>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</si>
  <si>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</si>
  <si>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</si>
  <si>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</si>
  <si>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</si>
  <si>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</si>
  <si>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</si>
  <si>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</si>
  <si>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</si>
  <si>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</si>
  <si>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</si>
  <si>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</si>
  <si>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</si>
  <si>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</si>
  <si>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</si>
  <si>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</si>
  <si>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</si>
  <si>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</si>
  <si>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</si>
  <si>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</si>
  <si>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</si>
  <si>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</si>
  <si>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</si>
  <si>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</si>
  <si>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</si>
  <si>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</si>
  <si>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</si>
  <si>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</si>
  <si>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</si>
  <si>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</si>
  <si>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</si>
  <si>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</si>
  <si>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</si>
  <si>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</si>
  <si>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</si>
  <si>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</si>
  <si>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</si>
  <si>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</si>
  <si>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</si>
  <si>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</si>
  <si>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</si>
  <si>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</si>
  <si>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</si>
  <si>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</si>
  <si>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</si>
  <si>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</si>
  <si>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</si>
  <si>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</si>
  <si>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</si>
  <si>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</si>
  <si>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</si>
  <si>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</si>
  <si>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</si>
  <si>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</si>
  <si>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</si>
  <si>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</si>
  <si>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</si>
  <si>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</si>
  <si>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</si>
  <si>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</si>
  <si>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</si>
  <si>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</si>
  <si>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</si>
  <si>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</si>
  <si>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</si>
  <si>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</si>
  <si>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</si>
  <si>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</si>
  <si>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</si>
  <si>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</si>
  <si>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</si>
  <si>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</si>
  <si>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</si>
  <si>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</si>
  <si>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</si>
  <si>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</si>
  <si>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</si>
  <si>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</si>
  <si>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</si>
  <si>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</si>
  <si>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</si>
  <si>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</si>
  <si>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</si>
  <si>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</si>
  <si>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</si>
  <si>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</si>
  <si>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</si>
  <si>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</si>
  <si>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</si>
  <si>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</si>
  <si>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</si>
  <si>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</si>
  <si>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</si>
  <si>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</si>
  <si>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</si>
  <si>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</si>
  <si>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</si>
  <si>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</si>
  <si>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</si>
  <si>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</si>
  <si>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</si>
  <si>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</si>
  <si>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</si>
  <si>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</si>
  <si>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</si>
  <si>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</si>
  <si>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</si>
  <si>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</si>
  <si>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</si>
  <si>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</si>
  <si>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</si>
  <si>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</si>
  <si>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</si>
  <si>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</si>
  <si>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</si>
  <si>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</si>
  <si>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</si>
  <si>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</si>
  <si>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</si>
  <si>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</si>
  <si>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</si>
  <si>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</si>
  <si>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</si>
  <si>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</si>
  <si>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</si>
  <si>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</si>
  <si>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</si>
  <si>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</si>
  <si>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</si>
  <si>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</si>
  <si>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</si>
  <si>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</si>
  <si>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</si>
  <si>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</si>
  <si>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</si>
  <si>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</si>
  <si>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</si>
  <si>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</si>
  <si>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</si>
  <si>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</si>
  <si>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</si>
  <si>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</si>
  <si>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</si>
  <si>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</si>
  <si>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</si>
  <si>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</si>
  <si>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</si>
  <si>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</si>
  <si>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</si>
  <si>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</si>
  <si>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</si>
  <si>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</si>
  <si>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</si>
  <si>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</si>
  <si>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</si>
  <si>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</si>
  <si>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</si>
  <si>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</si>
  <si>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</si>
  <si>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</si>
  <si>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</si>
  <si>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</si>
  <si>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</si>
  <si>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</si>
  <si>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</si>
  <si>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</si>
  <si>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</si>
  <si>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</si>
  <si>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</si>
  <si>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</si>
  <si>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</si>
  <si>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</si>
  <si>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</si>
  <si>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</si>
  <si>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</si>
  <si>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</si>
  <si>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</si>
  <si>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</si>
  <si>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</si>
  <si>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</si>
  <si>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</si>
  <si>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</si>
  <si>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</si>
  <si>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</si>
  <si>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</si>
  <si>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</si>
  <si>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</si>
  <si>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</si>
  <si>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</si>
  <si>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</si>
  <si>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</si>
  <si>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</si>
  <si>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</si>
  <si>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</si>
  <si>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</si>
  <si>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</si>
  <si>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</si>
  <si>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</si>
  <si>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</si>
  <si>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</si>
  <si>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</si>
  <si>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</si>
  <si>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</si>
  <si>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</si>
  <si>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</si>
  <si>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</si>
  <si>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</si>
  <si>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</si>
  <si>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</si>
  <si>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</si>
  <si>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</si>
  <si>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</si>
  <si>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</si>
  <si>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</si>
  <si>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</si>
  <si>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</si>
  <si>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</si>
  <si>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</si>
  <si>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</si>
  <si>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</si>
  <si>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</si>
  <si>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</si>
  <si>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</si>
  <si>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</si>
  <si>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</si>
  <si>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</si>
  <si>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</si>
  <si>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</si>
  <si>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</si>
  <si>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</si>
  <si>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</si>
  <si>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</si>
  <si>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</si>
  <si>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</si>
  <si>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</si>
  <si>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</si>
  <si>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</si>
  <si>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</si>
  <si>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</si>
  <si>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</si>
  <si>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</si>
  <si>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</si>
  <si>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</si>
  <si>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</si>
  <si>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</si>
  <si>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</si>
  <si>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</si>
  <si>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</si>
  <si>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</si>
  <si>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</si>
  <si>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</si>
  <si>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</si>
  <si>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</si>
  <si>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</si>
  <si>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</si>
  <si>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</si>
  <si>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</si>
  <si>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</si>
  <si>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</si>
  <si>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</si>
  <si>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</si>
  <si>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</si>
  <si>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</si>
  <si>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</si>
  <si>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</si>
  <si>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</si>
  <si>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</si>
  <si>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</si>
  <si>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</si>
  <si>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</si>
  <si>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</si>
  <si>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</si>
  <si>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</si>
  <si>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</si>
  <si>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</si>
  <si>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</si>
  <si>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</si>
  <si>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</si>
  <si>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</si>
  <si>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</si>
  <si>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</si>
  <si>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</si>
  <si>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</si>
  <si>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</si>
  <si>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</si>
  <si>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</si>
  <si>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</si>
  <si>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</si>
  <si>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</si>
  <si>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</si>
  <si>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</si>
  <si>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</si>
  <si>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</si>
  <si>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</si>
  <si>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</si>
  <si>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</si>
  <si>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</si>
  <si>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</si>
  <si>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</si>
  <si>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</si>
  <si>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</si>
  <si>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</si>
  <si>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</si>
  <si>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</si>
  <si>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</si>
  <si>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</si>
  <si>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</si>
  <si>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</si>
  <si>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</si>
  <si>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</si>
  <si>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</si>
  <si>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</si>
  <si>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</si>
  <si>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</si>
  <si>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</si>
  <si>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</si>
  <si>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</si>
  <si>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</si>
  <si>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</si>
  <si>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</si>
  <si>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</si>
  <si>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</si>
  <si>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</si>
  <si>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</si>
  <si>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</si>
  <si>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</si>
  <si>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</si>
  <si>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</si>
  <si>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</si>
  <si>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</si>
  <si>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</si>
  <si>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</si>
  <si>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</si>
  <si>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</si>
  <si>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</si>
  <si>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</si>
  <si>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</si>
  <si>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</si>
  <si>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</si>
  <si>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</si>
  <si>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</si>
  <si>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</si>
  <si>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</si>
  <si>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</si>
  <si>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</si>
  <si>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</si>
  <si>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</si>
  <si>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</si>
  <si>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</si>
  <si>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</si>
  <si>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</si>
  <si>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</si>
  <si>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</si>
  <si>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</si>
  <si>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</si>
  <si>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</si>
  <si>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</si>
  <si>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</si>
  <si>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</si>
  <si>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</si>
  <si>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</si>
  <si>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</si>
  <si>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</si>
  <si>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</si>
  <si>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</si>
  <si>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</si>
  <si>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</si>
  <si>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</si>
  <si>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</si>
  <si>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</si>
  <si>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</si>
  <si>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</si>
  <si>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</si>
  <si>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</si>
  <si>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</si>
  <si>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</si>
  <si>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</si>
  <si>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</si>
  <si>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</si>
  <si>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</si>
  <si>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</si>
  <si>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</si>
  <si>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</si>
  <si>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</si>
  <si>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</si>
  <si>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</si>
  <si>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</si>
  <si>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</si>
  <si>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</si>
  <si>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</si>
  <si>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</si>
  <si>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</si>
  <si>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</si>
  <si>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</si>
  <si>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</si>
  <si>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</si>
  <si>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</si>
  <si>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</si>
  <si>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</si>
  <si>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</si>
  <si>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</si>
  <si>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</si>
  <si>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</si>
  <si>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</si>
  <si>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</si>
  <si>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</si>
  <si>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</si>
  <si>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</si>
  <si>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</si>
  <si>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</si>
  <si>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</si>
  <si>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</si>
  <si>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</si>
  <si>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</si>
  <si>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</si>
  <si>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</si>
  <si>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</si>
  <si>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</si>
  <si>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</si>
  <si>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</si>
  <si>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</si>
  <si>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</si>
  <si>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</si>
  <si>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</si>
  <si>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</si>
  <si>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</si>
  <si>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</si>
  <si>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</si>
  <si>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</si>
  <si>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</si>
  <si>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</si>
  <si>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</si>
  <si>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</si>
  <si>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</si>
  <si>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</si>
  <si>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</si>
  <si>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</si>
  <si>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</si>
  <si>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</si>
  <si>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</si>
  <si>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</si>
  <si>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</si>
  <si>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</si>
  <si>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</si>
  <si>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</si>
  <si>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</si>
  <si>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</si>
  <si>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</si>
  <si>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</si>
  <si>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</si>
  <si>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</si>
  <si>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</si>
  <si>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</si>
  <si>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</si>
  <si>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</si>
  <si>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</si>
  <si>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</si>
  <si>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</si>
  <si>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</si>
  <si>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</si>
  <si>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</si>
  <si>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</si>
  <si>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</si>
  <si>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</si>
  <si>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</si>
  <si>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</si>
  <si>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</si>
  <si>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</si>
  <si>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</si>
  <si>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</si>
  <si>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</si>
  <si>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</si>
  <si>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</si>
  <si>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</si>
  <si>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</si>
  <si>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</si>
  <si>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</si>
  <si>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</si>
  <si>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</si>
  <si>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</si>
  <si>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</si>
  <si>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</si>
  <si>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</si>
  <si>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</si>
  <si>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</si>
  <si>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</si>
  <si>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</si>
  <si>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</si>
  <si>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</si>
  <si>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</si>
  <si>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</si>
  <si>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</si>
  <si>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</si>
  <si>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</si>
  <si>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</si>
  <si>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</si>
  <si>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</si>
  <si>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</si>
  <si>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</si>
  <si>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</si>
  <si>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</si>
  <si>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</si>
  <si>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</si>
  <si>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</si>
  <si>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</si>
  <si>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</si>
  <si>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</si>
  <si>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</si>
  <si>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</si>
  <si>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</si>
  <si>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</si>
  <si>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</si>
  <si>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</si>
  <si>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</si>
  <si>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</si>
  <si>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</si>
  <si>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</si>
  <si>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</si>
  <si>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</si>
  <si>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</si>
  <si>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</si>
  <si>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</si>
  <si>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</si>
  <si>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</si>
  <si>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</si>
  <si>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</si>
  <si>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</si>
  <si>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</si>
  <si>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</si>
  <si>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</si>
  <si>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</si>
  <si>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</si>
  <si>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</si>
  <si>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</si>
  <si>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</si>
  <si>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</si>
  <si>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</si>
  <si>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</si>
  <si>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</si>
  <si>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</si>
  <si>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</si>
  <si>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</si>
  <si>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</si>
  <si>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</si>
  <si>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</si>
  <si>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</si>
  <si>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</si>
  <si>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</si>
  <si>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</si>
  <si>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</si>
  <si>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</si>
  <si>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</si>
  <si>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</si>
  <si>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</si>
  <si>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</si>
  <si>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</si>
  <si>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</si>
  <si>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</si>
  <si>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</si>
  <si>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</si>
  <si>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</si>
  <si>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</si>
  <si>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</si>
  <si>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</si>
  <si>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</si>
  <si>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</si>
  <si>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</si>
  <si>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</si>
  <si>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</si>
  <si>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</si>
  <si>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</si>
  <si>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</si>
  <si>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</si>
  <si>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</si>
  <si>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</si>
  <si>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</si>
  <si>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</si>
  <si>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</si>
  <si>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</si>
  <si>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</si>
  <si>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</si>
  <si>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</si>
  <si>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</si>
  <si>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</si>
  <si>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</si>
  <si>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</si>
  <si>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</si>
  <si>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</si>
  <si>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</si>
  <si>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</si>
  <si>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</si>
  <si>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</si>
  <si>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</si>
  <si>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</si>
  <si>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</si>
  <si>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</si>
  <si>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</si>
  <si>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</si>
  <si>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</si>
  <si>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</si>
  <si>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</si>
  <si>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</si>
  <si>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</si>
  <si>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</si>
  <si>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</si>
  <si>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</si>
  <si>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</si>
  <si>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</si>
  <si>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</si>
  <si>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</si>
  <si>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</si>
  <si>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</si>
  <si>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</si>
  <si>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</si>
  <si>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</si>
  <si>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</si>
  <si>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</si>
  <si>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</si>
  <si>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</si>
  <si>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</si>
  <si>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</si>
  <si>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</si>
  <si>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</si>
  <si>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</si>
  <si>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</si>
  <si>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</si>
  <si>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</si>
  <si>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</si>
  <si>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</si>
  <si>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</si>
  <si>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</si>
  <si>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</si>
  <si>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</si>
  <si>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</si>
  <si>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</si>
  <si>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</si>
  <si>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</si>
  <si>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</si>
  <si>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</si>
  <si>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</si>
  <si>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</si>
  <si>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</si>
  <si>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</si>
  <si>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</si>
  <si>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</si>
  <si>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</si>
  <si>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</si>
  <si>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</si>
  <si>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</si>
  <si>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</si>
  <si>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</si>
  <si>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</si>
  <si>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</si>
  <si>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</si>
  <si>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</si>
  <si>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</si>
  <si>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</si>
  <si>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</si>
  <si>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</si>
  <si>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</si>
  <si>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</si>
  <si>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</si>
  <si>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</si>
  <si>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</si>
  <si>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</si>
  <si>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</si>
  <si>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</si>
  <si>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</si>
  <si>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</si>
  <si>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</si>
  <si>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</si>
  <si>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</si>
  <si>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</si>
  <si>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</si>
  <si>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</si>
  <si>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</si>
  <si>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</si>
  <si>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</si>
  <si>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</si>
  <si>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</si>
  <si>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</si>
  <si>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</si>
  <si>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</si>
  <si>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</si>
  <si>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</si>
  <si>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</si>
  <si>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</si>
  <si>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</si>
  <si>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</si>
  <si>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</si>
  <si>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</si>
  <si>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</si>
  <si>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</si>
  <si>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</si>
  <si>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</si>
  <si>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</si>
  <si>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</si>
  <si>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</si>
  <si>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</si>
  <si>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</si>
  <si>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</si>
  <si>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</si>
  <si>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</si>
  <si>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</si>
  <si>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</si>
  <si>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</si>
  <si>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</si>
  <si>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</si>
  <si>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</si>
  <si>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</si>
  <si>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</si>
  <si>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</si>
  <si>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</si>
  <si>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</si>
  <si>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</si>
  <si>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</si>
  <si>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</si>
  <si>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</si>
  <si>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</si>
  <si>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</si>
  <si>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</si>
  <si>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</si>
  <si>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</si>
  <si>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</si>
  <si>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</si>
  <si>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</si>
  <si>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</si>
  <si>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</si>
  <si>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</si>
  <si>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</si>
  <si>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</si>
  <si>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</si>
  <si>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</si>
  <si>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</si>
  <si>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</si>
  <si>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</si>
  <si>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</si>
  <si>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</si>
  <si>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</si>
  <si>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</si>
  <si>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</si>
  <si>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</si>
  <si>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</si>
  <si>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</si>
  <si>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</si>
  <si>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</si>
  <si>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</si>
  <si>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</si>
  <si>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</si>
  <si>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</si>
  <si>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</si>
  <si>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</si>
  <si>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</si>
  <si>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</si>
  <si>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</si>
  <si>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</si>
  <si>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</si>
  <si>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</si>
  <si>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</si>
  <si>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</si>
  <si>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</si>
  <si>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</si>
  <si>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</si>
  <si>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</si>
  <si>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</si>
  <si>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</si>
  <si>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</si>
  <si>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</si>
  <si>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</si>
  <si>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</si>
  <si>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</si>
  <si>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</si>
  <si>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</si>
  <si>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</si>
  <si>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</si>
  <si>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</si>
  <si>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</si>
  <si>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</si>
  <si>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</si>
  <si>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</si>
  <si>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</si>
  <si>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</si>
  <si>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</si>
  <si>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</si>
  <si>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</si>
  <si>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</si>
  <si>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</si>
  <si>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</si>
  <si>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</si>
  <si>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</si>
  <si>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</si>
  <si>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</si>
  <si>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</si>
  <si>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</si>
  <si>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</si>
  <si>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</si>
  <si>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</si>
  <si>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</si>
  <si>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</si>
  <si>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</si>
  <si>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</si>
  <si>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</si>
  <si>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</si>
  <si>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</si>
  <si>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</si>
  <si>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</si>
  <si>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</si>
  <si>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</si>
  <si>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</si>
  <si>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</si>
  <si>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</si>
  <si>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</si>
  <si>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</si>
  <si>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</si>
  <si>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</si>
  <si>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</si>
  <si>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</si>
  <si>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</si>
  <si>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</si>
  <si>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</si>
  <si>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</si>
  <si>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</si>
  <si>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</si>
  <si>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</si>
  <si>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</si>
  <si>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</si>
  <si>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</si>
  <si>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</si>
  <si>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</si>
  <si>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</si>
  <si>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</si>
  <si>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</si>
  <si>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</si>
  <si>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</si>
  <si>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</si>
  <si>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</si>
  <si>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</si>
  <si>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</si>
  <si>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</si>
  <si>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</si>
  <si>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</si>
  <si>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</si>
  <si>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</si>
  <si>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</si>
  <si>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</si>
  <si>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</si>
  <si>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</si>
  <si>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</si>
  <si>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</si>
  <si>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</si>
  <si>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</si>
  <si>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</si>
  <si>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</si>
  <si>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</si>
  <si>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</si>
  <si>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</si>
  <si>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</si>
  <si>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</si>
  <si>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</si>
  <si>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</si>
  <si>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</si>
  <si>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</si>
  <si>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</si>
  <si>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</si>
  <si>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</si>
  <si>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</si>
  <si>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</si>
  <si>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</si>
  <si>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</si>
  <si>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</si>
  <si>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</si>
  <si>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</si>
  <si>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</si>
  <si>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</si>
  <si>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</si>
  <si>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</si>
  <si>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</si>
  <si>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</si>
  <si>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</si>
  <si>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</si>
  <si>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</si>
  <si>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</si>
  <si>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</si>
  <si>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</si>
  <si>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</si>
  <si>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</si>
  <si>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</si>
  <si>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</si>
  <si>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</si>
  <si>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</si>
  <si>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</si>
  <si>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</si>
  <si>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</si>
  <si>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</si>
  <si>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</si>
  <si>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</si>
  <si>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</si>
  <si>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</si>
  <si>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</si>
  <si>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</si>
  <si>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</si>
  <si>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</si>
  <si>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</si>
  <si>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</si>
  <si>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</si>
  <si>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</si>
  <si>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</si>
  <si>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</si>
  <si>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</si>
  <si>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</si>
  <si>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</si>
  <si>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</si>
  <si>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</si>
  <si>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</si>
  <si>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</si>
  <si>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</si>
  <si>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</si>
  <si>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</si>
  <si>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</si>
  <si>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</si>
  <si>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</si>
  <si>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</si>
  <si>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</si>
  <si>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</si>
  <si>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</si>
  <si>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</si>
  <si>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</si>
  <si>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</si>
  <si>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</si>
  <si>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</si>
  <si>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</si>
  <si>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</si>
  <si>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</si>
  <si>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</si>
  <si>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</si>
  <si>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</si>
  <si>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</si>
  <si>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</si>
  <si>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</si>
  <si>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</si>
  <si>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</si>
  <si>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</si>
  <si>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</si>
  <si>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</si>
  <si>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</si>
  <si>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</si>
  <si>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</si>
  <si>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</si>
  <si>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</si>
  <si>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</si>
  <si>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</si>
  <si>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</si>
  <si>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</si>
  <si>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</si>
  <si>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</si>
  <si>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</si>
  <si>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</si>
  <si>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</si>
  <si>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</si>
  <si>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</si>
  <si>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</si>
  <si>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</si>
  <si>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</si>
  <si>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</si>
  <si>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</si>
  <si>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</si>
  <si>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</si>
  <si>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</si>
  <si>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</si>
  <si>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</si>
  <si>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</si>
  <si>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</si>
  <si>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</si>
  <si>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</si>
  <si>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</si>
  <si>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</si>
  <si>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</si>
  <si>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</si>
  <si>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</si>
  <si>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</si>
  <si>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</si>
  <si>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</si>
  <si>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</si>
  <si>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</si>
  <si>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</si>
  <si>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</si>
  <si>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</si>
  <si>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</si>
  <si>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</si>
  <si>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</si>
  <si>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</si>
  <si>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</si>
  <si>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</si>
  <si>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</si>
  <si>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</si>
  <si>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</si>
  <si>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</si>
  <si>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</si>
  <si>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</si>
  <si>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</si>
  <si>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</si>
  <si>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</si>
  <si>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</si>
  <si>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</si>
  <si>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</si>
  <si>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</si>
  <si>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</si>
  <si>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</si>
  <si>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</si>
  <si>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</si>
  <si>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</si>
  <si>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</si>
  <si>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</si>
  <si>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</si>
  <si>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</si>
  <si>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</si>
  <si>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</si>
  <si>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</si>
  <si>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</si>
  <si>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</si>
  <si>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</si>
  <si>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</si>
  <si>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</si>
  <si>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</si>
  <si>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</si>
  <si>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</si>
  <si>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</si>
  <si>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</si>
  <si>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</si>
  <si>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</si>
  <si>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</si>
  <si>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</si>
  <si>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</si>
  <si>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</si>
  <si>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</si>
  <si>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</si>
  <si>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</si>
  <si>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</si>
  <si>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</si>
  <si>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</si>
  <si>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</si>
  <si>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</si>
  <si>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</si>
  <si>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</si>
  <si>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</si>
  <si>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</si>
  <si>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</si>
  <si>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</si>
  <si>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</si>
  <si>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</si>
  <si>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</si>
  <si>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</si>
  <si>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</si>
  <si>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</si>
  <si>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</si>
  <si>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</si>
  <si>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</si>
  <si>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</si>
  <si>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</si>
  <si>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</si>
  <si>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</si>
  <si>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</si>
  <si>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</si>
  <si>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</si>
  <si>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</si>
  <si>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</si>
  <si>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</si>
  <si>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</si>
  <si>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</si>
  <si>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</si>
  <si>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</si>
  <si>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</si>
  <si>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</si>
  <si>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</si>
  <si>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</si>
  <si>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</si>
  <si>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</si>
  <si>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</si>
  <si>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</si>
  <si>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</si>
  <si>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</si>
  <si>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</si>
  <si>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</si>
  <si>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</si>
  <si>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</si>
  <si>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</si>
  <si>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</si>
  <si>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</si>
  <si>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</si>
  <si>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</si>
  <si>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</si>
  <si>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</si>
  <si>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</si>
  <si>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</si>
  <si>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</si>
  <si>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</si>
  <si>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</si>
  <si>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</si>
  <si>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</si>
  <si>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</si>
  <si>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</si>
  <si>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</si>
  <si>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</si>
  <si>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</si>
  <si>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</si>
  <si>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</si>
  <si>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</si>
  <si>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</si>
  <si>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</si>
  <si>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</si>
  <si>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</si>
  <si>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</si>
  <si>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</si>
  <si>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</si>
  <si>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</si>
  <si>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</si>
  <si>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</si>
  <si>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</si>
  <si>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</si>
  <si>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</si>
  <si>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</si>
  <si>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</si>
  <si>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</si>
  <si>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</si>
  <si>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</si>
  <si>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</si>
  <si>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</si>
  <si>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</si>
  <si>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</si>
  <si>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</si>
  <si>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</si>
  <si>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</si>
  <si>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</si>
  <si>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</si>
  <si>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</si>
  <si>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</si>
  <si>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</si>
  <si>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</si>
  <si>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</si>
  <si>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</si>
  <si>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</si>
  <si>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</si>
  <si>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</si>
  <si>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</si>
  <si>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</si>
  <si>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</si>
  <si>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</si>
  <si>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</si>
  <si>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</si>
  <si>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</si>
  <si>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</si>
  <si>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</si>
  <si>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</si>
  <si>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</si>
  <si>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</si>
  <si>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</si>
  <si>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</si>
  <si>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</si>
  <si>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</si>
  <si>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</si>
  <si>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</si>
  <si>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</si>
  <si>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</si>
  <si>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</si>
  <si>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</si>
  <si>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</si>
  <si>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</si>
  <si>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</si>
  <si>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</si>
  <si>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</si>
  <si>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</si>
  <si>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</si>
  <si>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</si>
  <si>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</si>
  <si>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</si>
  <si>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</si>
  <si>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</si>
  <si>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</si>
  <si>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</si>
  <si>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</si>
  <si>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</si>
  <si>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</si>
  <si>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</si>
  <si>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</si>
  <si>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</si>
  <si>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</si>
  <si>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</si>
  <si>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</si>
  <si>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</si>
  <si>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</si>
  <si>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</si>
  <si>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</si>
  <si>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</si>
  <si>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</si>
  <si>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</si>
  <si>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</si>
  <si>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</si>
  <si>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</si>
  <si>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</si>
  <si>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</si>
  <si>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</si>
  <si>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</si>
  <si>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</si>
  <si>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</si>
  <si>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</si>
  <si>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</si>
  <si>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</si>
  <si>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</si>
  <si>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</si>
  <si>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</si>
  <si>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</si>
  <si>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</si>
  <si>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</si>
  <si>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</si>
  <si>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</si>
  <si>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</si>
  <si>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</si>
  <si>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</si>
  <si>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</si>
  <si>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</si>
  <si>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</si>
  <si>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</si>
  <si>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</si>
  <si>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</si>
  <si>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</si>
  <si>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</si>
  <si>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</si>
  <si>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</si>
  <si>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</si>
  <si>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</si>
  <si>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</si>
  <si>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</si>
  <si>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</si>
  <si>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</si>
  <si>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</si>
  <si>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</si>
  <si>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</si>
  <si>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</si>
  <si>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</si>
  <si>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</si>
  <si>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</si>
  <si>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</si>
  <si>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</si>
  <si>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</si>
  <si>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</si>
  <si>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</si>
  <si>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</si>
  <si>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</si>
  <si>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</si>
  <si>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</si>
  <si>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</si>
  <si>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</si>
  <si>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</si>
  <si>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</si>
  <si>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</si>
  <si>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</si>
  <si>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</si>
  <si>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</si>
  <si>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</si>
  <si>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</si>
  <si>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</si>
  <si>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</si>
  <si>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</si>
  <si>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</si>
  <si>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</si>
  <si>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</si>
  <si>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</si>
  <si>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</si>
  <si>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</si>
  <si>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</si>
  <si>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</si>
  <si>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</si>
  <si>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</si>
  <si>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</si>
  <si>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</si>
  <si>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</si>
  <si>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</si>
  <si>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</si>
  <si>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</si>
  <si>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</si>
  <si>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</si>
  <si>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</si>
  <si>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</si>
  <si>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</si>
  <si>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</si>
  <si>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</si>
  <si>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</si>
  <si>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</si>
  <si>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</si>
  <si>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</si>
  <si>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</si>
  <si>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</si>
  <si>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</si>
  <si>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</si>
  <si>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</si>
  <si>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</si>
  <si>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</si>
  <si>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</si>
  <si>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</si>
  <si>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</si>
  <si>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</si>
  <si>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</si>
  <si>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</si>
  <si>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</si>
  <si>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</si>
  <si>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</si>
  <si>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</si>
  <si>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</si>
  <si>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</si>
  <si>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</si>
  <si>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</si>
  <si>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</si>
  <si>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</si>
  <si>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</si>
  <si>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</si>
  <si>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</si>
  <si>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</si>
  <si>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</si>
  <si>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</si>
  <si>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</si>
  <si>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</si>
  <si>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</si>
  <si>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</si>
  <si>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</si>
  <si>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</si>
  <si>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</si>
  <si>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</si>
  <si>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</si>
  <si>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</si>
  <si>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</si>
  <si>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</si>
  <si>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</si>
  <si>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</si>
  <si>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</si>
  <si>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</si>
  <si>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</si>
  <si>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</si>
  <si>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</si>
  <si>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</si>
  <si>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</si>
  <si>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</si>
  <si>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</si>
  <si>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</si>
  <si>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</si>
  <si>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</si>
  <si>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</si>
  <si>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</si>
  <si>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</si>
  <si>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</si>
  <si>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</si>
  <si>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</si>
  <si>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</si>
  <si>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</si>
  <si>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</si>
  <si>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</si>
  <si>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</si>
  <si>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</si>
  <si>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</si>
  <si>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</si>
  <si>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</si>
  <si>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</si>
  <si>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</si>
  <si>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</si>
  <si>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</si>
  <si>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</si>
  <si>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</si>
  <si>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</si>
  <si>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</si>
  <si>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</si>
  <si>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</si>
  <si>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</si>
  <si>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</si>
  <si>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</si>
  <si>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</si>
  <si>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</si>
  <si>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</si>
  <si>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</si>
  <si>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</si>
  <si>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</si>
  <si>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</si>
  <si>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</si>
  <si>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</si>
  <si>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</si>
  <si>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</si>
  <si>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</si>
  <si>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</si>
  <si>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</si>
  <si>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</si>
  <si>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</si>
  <si>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</si>
  <si>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</si>
  <si>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</si>
  <si>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</si>
  <si>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</si>
  <si>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</si>
  <si>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</si>
  <si>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</si>
  <si>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</si>
  <si>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</si>
  <si>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</si>
  <si>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</si>
  <si>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</si>
  <si>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</si>
  <si>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</si>
  <si>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</si>
  <si>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</si>
  <si>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</si>
  <si>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</si>
  <si>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</si>
  <si>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</si>
  <si>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</si>
  <si>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</si>
  <si>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</si>
  <si>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</si>
  <si>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</si>
  <si>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</si>
  <si>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</si>
  <si>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</si>
  <si>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</si>
  <si>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</si>
  <si>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</si>
  <si>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</si>
  <si>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</si>
  <si>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</si>
  <si>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</si>
  <si>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</si>
  <si>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</si>
  <si>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</si>
  <si>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</si>
  <si>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</si>
  <si>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</si>
  <si>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</si>
  <si>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</si>
  <si>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</si>
  <si>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</si>
  <si>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</si>
  <si>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</si>
  <si>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</si>
  <si>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</si>
  <si>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</si>
  <si>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</si>
  <si>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</si>
  <si>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</si>
  <si>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</si>
  <si>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</si>
  <si>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</si>
  <si>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</si>
  <si>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</si>
  <si>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</si>
  <si>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</si>
  <si>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</si>
  <si>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</si>
  <si>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</si>
  <si>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</si>
  <si>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</si>
  <si>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</si>
  <si>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</si>
  <si>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</si>
  <si>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</si>
  <si>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</si>
  <si>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</si>
  <si>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</si>
  <si>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</si>
  <si>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</si>
  <si>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</si>
  <si>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</si>
  <si>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</si>
  <si>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</si>
  <si>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</si>
  <si>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</si>
  <si>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</si>
  <si>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</si>
  <si>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</si>
  <si>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</si>
  <si>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</si>
  <si>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</si>
  <si>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</si>
  <si>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</si>
  <si>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</si>
  <si>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</si>
  <si>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</si>
  <si>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</si>
  <si>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</si>
  <si>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</si>
  <si>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</si>
  <si>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</si>
  <si>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</si>
  <si>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</si>
  <si>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</si>
  <si>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</si>
  <si>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</si>
  <si>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</si>
  <si>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</si>
  <si>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</si>
  <si>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</si>
  <si>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</si>
  <si>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</si>
  <si>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</si>
  <si>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</si>
  <si>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</si>
  <si>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</si>
  <si>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</si>
  <si>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</si>
  <si>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</si>
  <si>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</si>
  <si>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</si>
  <si>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</si>
  <si>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</si>
  <si>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</si>
  <si>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</si>
  <si>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</si>
  <si>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</si>
  <si>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</si>
  <si>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</si>
  <si>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</si>
  <si>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</si>
  <si>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</si>
  <si>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</si>
  <si>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</si>
  <si>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</si>
  <si>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</si>
  <si>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</si>
  <si>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</si>
  <si>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</si>
  <si>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</si>
  <si>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</si>
  <si>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</si>
  <si>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</si>
  <si>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</si>
  <si>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</si>
  <si>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</si>
  <si>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</si>
  <si>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</si>
  <si>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</si>
  <si>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</si>
  <si>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</si>
  <si>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</si>
  <si>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</si>
  <si>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</si>
  <si>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</si>
  <si>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</si>
  <si>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</si>
  <si>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</si>
  <si>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</si>
  <si>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</si>
  <si>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</si>
  <si>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</si>
  <si>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</si>
  <si>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</si>
  <si>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</si>
  <si>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</si>
  <si>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</si>
  <si>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</si>
  <si>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</si>
  <si>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</si>
  <si>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</si>
  <si>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</si>
  <si>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</si>
  <si>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</si>
  <si>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</si>
  <si>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</si>
  <si>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</si>
  <si>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</si>
  <si>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</si>
  <si>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</si>
  <si>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</si>
  <si>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</si>
  <si>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</si>
  <si>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</si>
  <si>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</si>
  <si>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</si>
  <si>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</si>
  <si>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</si>
  <si>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</si>
  <si>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</si>
  <si>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</si>
  <si>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</si>
  <si>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</si>
  <si>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</si>
  <si>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</si>
  <si>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</si>
  <si>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</si>
  <si>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</si>
  <si>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</si>
  <si>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</si>
  <si>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</si>
  <si>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</si>
  <si>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</si>
  <si>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</si>
  <si>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</si>
  <si>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</si>
  <si>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</si>
  <si>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</si>
  <si>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</si>
  <si>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</si>
  <si>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</si>
  <si>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</si>
  <si>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</si>
  <si>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</si>
  <si>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</si>
  <si>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</si>
  <si>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</si>
  <si>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</si>
  <si>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</si>
  <si>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</si>
  <si>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</si>
  <si>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</si>
  <si>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</si>
  <si>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</si>
  <si>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</si>
  <si>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</si>
  <si>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</si>
  <si>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</si>
  <si>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</si>
  <si>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</si>
  <si>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</si>
  <si>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</si>
  <si>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</si>
  <si>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</si>
  <si>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</si>
  <si>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</si>
  <si>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</si>
  <si>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</si>
  <si>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</si>
  <si>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</si>
  <si>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</si>
  <si>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</si>
  <si>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</si>
  <si>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</si>
  <si>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</si>
  <si>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</si>
  <si>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</si>
  <si>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</si>
  <si>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</si>
  <si>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</si>
  <si>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</si>
  <si>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</si>
  <si>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</si>
  <si>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</si>
  <si>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</si>
  <si>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</si>
  <si>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</si>
  <si>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</si>
  <si>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</si>
  <si>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</si>
  <si>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</si>
  <si>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</si>
  <si>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</si>
  <si>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</si>
  <si>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</si>
  <si>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</si>
  <si>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</si>
  <si>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</si>
  <si>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</si>
  <si>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</si>
  <si>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</si>
  <si>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</si>
  <si>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</si>
  <si>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</si>
  <si>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</si>
  <si>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</si>
  <si>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</si>
  <si>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</si>
  <si>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</si>
  <si>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</si>
  <si>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</si>
  <si>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</si>
  <si>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</si>
  <si>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</si>
  <si>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</si>
  <si>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</si>
  <si>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</si>
  <si>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</si>
  <si>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</si>
  <si>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</si>
  <si>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</si>
  <si>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</si>
  <si>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</si>
  <si>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</si>
  <si>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</si>
  <si>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</si>
  <si>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</si>
  <si>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</si>
  <si>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</si>
  <si>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</si>
  <si>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</si>
  <si>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</si>
  <si>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</si>
  <si>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</si>
  <si>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</si>
  <si>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</si>
  <si>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</si>
  <si>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</si>
  <si>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</si>
  <si>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</si>
  <si>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</si>
  <si>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</si>
  <si>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</si>
  <si>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</si>
  <si>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</si>
  <si>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</si>
  <si>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</si>
  <si>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</si>
  <si>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</si>
  <si>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</si>
  <si>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</si>
  <si>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</si>
  <si>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</si>
  <si>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</si>
  <si>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</si>
  <si>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</si>
  <si>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</si>
  <si>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</si>
  <si>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</si>
  <si>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</si>
  <si>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</si>
  <si>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</si>
  <si>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</si>
  <si>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</si>
  <si>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</si>
  <si>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</si>
  <si>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</si>
  <si>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</si>
  <si>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</si>
  <si>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</si>
  <si>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</si>
  <si>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</si>
  <si>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</si>
  <si>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</si>
  <si>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</si>
  <si>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</si>
  <si>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</si>
  <si>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</si>
  <si>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</si>
  <si>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</si>
  <si>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</si>
  <si>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</si>
  <si>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</si>
  <si>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</si>
  <si>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</si>
  <si>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</si>
  <si>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</si>
  <si>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</si>
  <si>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</si>
  <si>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</si>
  <si>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</si>
  <si>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</si>
  <si>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</si>
  <si>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</si>
  <si>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</si>
  <si>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</si>
  <si>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</si>
  <si>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</si>
  <si>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</si>
  <si>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</si>
  <si>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</si>
  <si>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</si>
  <si>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</si>
  <si>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</si>
  <si>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</si>
  <si>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</si>
  <si>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</si>
  <si>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</si>
  <si>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</si>
  <si>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</si>
  <si>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</si>
  <si>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</si>
  <si>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</si>
  <si>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</si>
  <si>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</si>
  <si>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</si>
  <si>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</si>
  <si>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</si>
  <si>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</si>
  <si>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</si>
  <si>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</si>
  <si>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</si>
  <si>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</si>
  <si>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</si>
  <si>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</si>
  <si>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</si>
  <si>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</si>
  <si>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</si>
  <si>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</si>
  <si>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</si>
  <si>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</si>
  <si>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</si>
  <si>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</si>
  <si>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</si>
  <si>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</si>
  <si>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</si>
  <si>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</si>
  <si>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</si>
  <si>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</si>
  <si>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</si>
  <si>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</si>
  <si>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</si>
  <si>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</si>
  <si>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</si>
  <si>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</si>
  <si>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</si>
  <si>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</si>
  <si>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</si>
  <si>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</si>
  <si>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</si>
  <si>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</si>
  <si>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</si>
  <si>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</si>
  <si>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</si>
  <si>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</si>
  <si>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</si>
  <si>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</si>
  <si>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</si>
  <si>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</si>
  <si>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</si>
  <si>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</si>
  <si>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</si>
  <si>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</si>
  <si>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</si>
  <si>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</si>
  <si>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</si>
  <si>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</si>
  <si>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</si>
  <si>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</si>
  <si>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</si>
  <si>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</si>
  <si>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</si>
  <si>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</si>
  <si>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</si>
  <si>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</si>
  <si>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</si>
  <si>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</si>
  <si>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</si>
  <si>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</si>
  <si>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</si>
  <si>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</si>
  <si>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</si>
  <si>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</si>
  <si>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</si>
  <si>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</si>
  <si>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</si>
  <si>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</si>
  <si>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</si>
  <si>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</si>
  <si>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</si>
  <si>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</si>
  <si>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</si>
  <si>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</si>
  <si>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</si>
  <si>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</si>
  <si>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</si>
  <si>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</si>
  <si>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</si>
  <si>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</si>
  <si>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</si>
  <si>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</si>
  <si>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</si>
  <si>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</si>
  <si>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</si>
  <si>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</si>
  <si>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</si>
  <si>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</si>
  <si>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</si>
  <si>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</si>
  <si>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</si>
  <si>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</si>
  <si>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</si>
  <si>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</si>
  <si>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</si>
  <si>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</si>
  <si>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</si>
  <si>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</si>
  <si>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</si>
  <si>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</si>
  <si>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</si>
  <si>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</si>
  <si>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</si>
  <si>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</si>
  <si>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</si>
  <si>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</si>
  <si>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</si>
  <si>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</si>
  <si>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</si>
  <si>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</si>
  <si>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</si>
  <si>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</si>
  <si>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</si>
  <si>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</si>
  <si>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</si>
  <si>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</si>
  <si>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</si>
  <si>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</si>
  <si>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</si>
  <si>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</si>
  <si>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</si>
  <si>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</si>
  <si>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</si>
  <si>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</si>
  <si>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</si>
  <si>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</si>
  <si>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</si>
  <si>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</si>
  <si>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</si>
  <si>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</si>
  <si>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</si>
  <si>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</si>
  <si>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</si>
  <si>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</si>
  <si>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</si>
  <si>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</si>
  <si>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</si>
  <si>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</si>
  <si>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</si>
  <si>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</si>
  <si>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</si>
  <si>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</si>
  <si>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</si>
  <si>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</si>
  <si>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</si>
  <si>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</si>
  <si>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</si>
  <si>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</si>
  <si>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</si>
  <si>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</si>
  <si>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</si>
  <si>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</si>
  <si>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</si>
  <si>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</si>
  <si>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</si>
  <si>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</si>
  <si>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</si>
  <si>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</si>
  <si>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</si>
  <si>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</si>
  <si>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</si>
  <si>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</si>
  <si>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</si>
  <si>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</si>
  <si>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</si>
  <si>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</si>
  <si>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</si>
  <si>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</si>
  <si>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</si>
  <si>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</si>
  <si>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</si>
  <si>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</si>
  <si>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</si>
  <si>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</si>
  <si>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</si>
  <si>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</si>
  <si>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</si>
  <si>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</si>
  <si>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</si>
  <si>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</si>
  <si>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</si>
  <si>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</si>
  <si>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</si>
  <si>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</si>
  <si>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</si>
  <si>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</si>
  <si>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</si>
  <si>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</si>
  <si>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</si>
  <si>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</si>
  <si>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</si>
  <si>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</si>
  <si>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</si>
  <si>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</si>
  <si>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</si>
  <si>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</si>
  <si>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</si>
  <si>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</si>
  <si>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</si>
  <si>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</si>
  <si>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</si>
  <si>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</si>
  <si>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</si>
  <si>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</si>
  <si>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</si>
  <si>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</si>
  <si>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</si>
  <si>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</si>
  <si>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</si>
  <si>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</si>
  <si>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</si>
  <si>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</si>
  <si>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</si>
  <si>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</si>
  <si>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</si>
  <si>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</si>
  <si>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</si>
  <si>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</si>
  <si>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</si>
  <si>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</si>
  <si>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</si>
  <si>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</si>
  <si>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</si>
  <si>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</si>
  <si>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</si>
  <si>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</si>
  <si>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</si>
  <si>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</si>
  <si>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</si>
  <si>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</si>
  <si>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</si>
  <si>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</si>
  <si>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</si>
  <si>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</si>
  <si>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</si>
  <si>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</si>
  <si>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</si>
  <si>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</si>
  <si>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</si>
  <si>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</si>
  <si>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</si>
  <si>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</si>
  <si>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</si>
  <si>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</si>
  <si>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</si>
  <si>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</si>
  <si>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</si>
  <si>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</si>
  <si>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</si>
  <si>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</si>
  <si>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</si>
  <si>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</si>
  <si>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</si>
  <si>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</si>
  <si>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</si>
  <si>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</si>
  <si>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</si>
  <si>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</si>
  <si>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</si>
  <si>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</si>
  <si>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</si>
  <si>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</si>
  <si>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</si>
  <si>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</si>
  <si>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</si>
  <si>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</si>
  <si>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</si>
  <si>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</si>
  <si>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</si>
  <si>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</si>
  <si>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</si>
  <si>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</si>
  <si>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</si>
  <si>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</si>
  <si>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</si>
  <si>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</si>
  <si>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</si>
  <si>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</si>
  <si>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</si>
  <si>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</si>
  <si>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</si>
  <si>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</si>
  <si>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</si>
  <si>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</si>
  <si>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</si>
  <si>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</si>
  <si>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</si>
  <si>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</si>
  <si>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</si>
  <si>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</si>
  <si>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</si>
  <si>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</si>
  <si>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</si>
  <si>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</si>
  <si>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</si>
  <si>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</si>
  <si>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</si>
  <si>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</si>
  <si>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</si>
  <si>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</si>
  <si>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</si>
  <si>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</si>
  <si>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</si>
  <si>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</si>
  <si>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</si>
  <si>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</si>
  <si>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</si>
  <si>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</si>
  <si>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</si>
  <si>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</si>
  <si>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</si>
  <si>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</si>
  <si>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</si>
  <si>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</si>
  <si>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</si>
  <si>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</si>
  <si>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</si>
  <si>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</si>
  <si>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</si>
  <si>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</si>
  <si>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</si>
  <si>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</si>
  <si>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</si>
  <si>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</si>
  <si>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</si>
  <si>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</si>
  <si>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</si>
  <si>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</si>
  <si>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</si>
  <si>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</si>
  <si>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</si>
  <si>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</si>
  <si>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</si>
  <si>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</si>
  <si>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</si>
  <si>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</si>
  <si>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</si>
  <si>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</si>
  <si>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</si>
  <si>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</si>
  <si>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</si>
  <si>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</si>
  <si>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</si>
  <si>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</si>
  <si>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</si>
  <si>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</si>
  <si>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</si>
  <si>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</si>
  <si>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</si>
  <si>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</si>
  <si>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</si>
  <si>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</si>
  <si>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</si>
  <si>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</si>
  <si>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</si>
  <si>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</si>
  <si>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</si>
  <si>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</si>
  <si>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</si>
  <si>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</si>
  <si>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</si>
  <si>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</si>
  <si>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</si>
  <si>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</si>
  <si>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</si>
  <si>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</si>
  <si>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</si>
  <si>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</si>
  <si>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</si>
  <si>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</si>
  <si>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</si>
  <si>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</si>
  <si>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</si>
  <si>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</si>
  <si>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</si>
  <si>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</si>
  <si>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</si>
  <si>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</si>
  <si>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</si>
  <si>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</si>
  <si>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</si>
  <si>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</si>
  <si>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</si>
  <si>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</si>
  <si>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</si>
  <si>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</si>
  <si>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</si>
  <si>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</si>
  <si>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</si>
  <si>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</si>
  <si>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</si>
  <si>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</si>
  <si>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</si>
  <si>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</si>
  <si>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</si>
  <si>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</si>
  <si>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</si>
  <si>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</si>
  <si>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</si>
  <si>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</si>
  <si>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</si>
  <si>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</si>
  <si>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</si>
  <si>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</si>
  <si>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</si>
  <si>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</si>
  <si>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</si>
  <si>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</si>
  <si>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</si>
  <si>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</si>
  <si>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</si>
  <si>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</si>
  <si>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</si>
  <si>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</si>
  <si>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</si>
  <si>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</si>
  <si>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</si>
  <si>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</si>
  <si>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</si>
  <si>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</si>
  <si>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</si>
  <si>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</si>
  <si>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</si>
  <si>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</si>
  <si>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</si>
  <si>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</si>
  <si>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</si>
  <si>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</si>
  <si>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</si>
  <si>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</si>
  <si>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</si>
  <si>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</si>
  <si>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</si>
  <si>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</si>
  <si>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</si>
  <si>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</si>
  <si>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</si>
  <si>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</si>
  <si>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</si>
  <si>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</si>
  <si>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</si>
  <si>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</si>
  <si>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</si>
  <si>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</si>
  <si>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</si>
  <si>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</si>
  <si>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</si>
  <si>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</si>
  <si>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</si>
  <si>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</si>
  <si>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</si>
  <si>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</si>
  <si>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</si>
  <si>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</si>
  <si>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</si>
  <si>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</si>
  <si>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</si>
  <si>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</si>
  <si>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</si>
  <si>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</si>
  <si>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</si>
  <si>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</si>
  <si>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</si>
  <si>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</si>
  <si>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</si>
  <si>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</si>
  <si>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</si>
  <si>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</si>
  <si>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</si>
  <si>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</si>
  <si>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</si>
  <si>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</si>
  <si>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</si>
  <si>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</si>
  <si>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</si>
  <si>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</si>
  <si>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</si>
  <si>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</si>
  <si>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</si>
  <si>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</si>
  <si>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</si>
  <si>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</si>
  <si>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</si>
  <si>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</si>
  <si>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</si>
  <si>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</si>
  <si>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</si>
  <si>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</si>
  <si>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</si>
  <si>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</si>
  <si>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</si>
  <si>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</si>
  <si>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</si>
  <si>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</si>
  <si>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</si>
  <si>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</si>
  <si>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</si>
  <si>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</si>
  <si>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</si>
  <si>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</si>
  <si>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</si>
  <si>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</si>
  <si>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</si>
  <si>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</si>
  <si>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</si>
  <si>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</si>
  <si>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</si>
  <si>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</si>
  <si>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</si>
  <si>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</si>
  <si>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</si>
  <si>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</si>
  <si>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</si>
  <si>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</si>
  <si>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</si>
  <si>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</si>
  <si>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</si>
  <si>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</si>
  <si>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</si>
  <si>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</si>
  <si>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</si>
  <si>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</si>
  <si>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</si>
  <si>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</si>
  <si>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</si>
  <si>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</si>
  <si>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</si>
  <si>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</si>
  <si>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</si>
  <si>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</si>
  <si>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</si>
  <si>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</si>
  <si>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</si>
  <si>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</si>
  <si>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</si>
  <si>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</si>
  <si>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</si>
  <si>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</si>
  <si>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</si>
  <si>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</si>
  <si>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</si>
  <si>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</si>
  <si>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</si>
  <si>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</si>
  <si>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</si>
  <si>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</si>
  <si>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</si>
  <si>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</si>
  <si>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</si>
  <si>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</si>
  <si>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</si>
  <si>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</si>
  <si>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</si>
  <si>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</si>
  <si>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</si>
  <si>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</si>
  <si>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</si>
  <si>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</si>
  <si>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</si>
  <si>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</si>
  <si>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</si>
  <si>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</si>
  <si>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</si>
  <si>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</si>
  <si>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</si>
  <si>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</si>
  <si>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</si>
  <si>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</si>
  <si>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</si>
  <si>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</si>
  <si>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</si>
  <si>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</si>
  <si>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</si>
  <si>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</si>
  <si>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</si>
  <si>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</si>
  <si>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</si>
  <si>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</si>
  <si>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</si>
  <si>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</si>
  <si>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</si>
  <si>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</si>
  <si>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</si>
  <si>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</si>
  <si>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</si>
  <si>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</si>
  <si>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</si>
  <si>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</si>
  <si>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</si>
  <si>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</si>
  <si>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</si>
  <si>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</si>
  <si>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</si>
  <si>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</si>
  <si>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</si>
  <si>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</si>
  <si>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</si>
  <si>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</si>
  <si>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</si>
  <si>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</si>
  <si>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</si>
  <si>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</si>
  <si>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</si>
  <si>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</si>
  <si>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</si>
  <si>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</si>
  <si>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</si>
  <si>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</si>
  <si>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</si>
  <si>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</si>
  <si>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</si>
  <si>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</si>
  <si>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</si>
  <si>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</si>
  <si>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</si>
  <si>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</si>
  <si>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</si>
  <si>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</si>
  <si>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</si>
  <si>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</si>
  <si>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</si>
  <si>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</si>
  <si>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</si>
  <si>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</si>
  <si>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</si>
  <si>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</si>
  <si>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</si>
  <si>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</si>
  <si>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</si>
  <si>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</si>
  <si>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</si>
  <si>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</si>
  <si>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</si>
  <si>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</si>
  <si>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</si>
  <si>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</si>
  <si>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</si>
  <si>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</si>
  <si>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</si>
  <si>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</si>
  <si>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</si>
  <si>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</si>
  <si>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</si>
  <si>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</si>
  <si>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</si>
  <si>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</si>
  <si>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</si>
  <si>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</si>
  <si>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</si>
  <si>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</si>
  <si>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</si>
  <si>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</si>
  <si>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</si>
  <si>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</si>
  <si>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</si>
  <si>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</si>
  <si>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</si>
  <si>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</si>
  <si>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</si>
  <si>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</si>
  <si>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</si>
  <si>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</si>
  <si>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</si>
  <si>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</si>
  <si>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</si>
  <si>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</si>
  <si>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</si>
  <si>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</si>
  <si>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</si>
  <si>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</si>
  <si>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</si>
  <si>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</si>
  <si>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</si>
  <si>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</si>
  <si>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</si>
  <si>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</si>
  <si>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</si>
  <si>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</si>
  <si>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</si>
  <si>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</si>
  <si>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</si>
  <si>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</si>
  <si>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</si>
  <si>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</si>
  <si>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</si>
  <si>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</si>
  <si>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</si>
  <si>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</si>
  <si>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</si>
  <si>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</si>
  <si>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</si>
  <si>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</si>
  <si>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</si>
  <si>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</si>
  <si>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</si>
  <si>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</si>
  <si>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</si>
  <si>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</si>
  <si>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</si>
  <si>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</si>
  <si>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</si>
  <si>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</si>
  <si>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</si>
  <si>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</si>
  <si>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</si>
  <si>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</si>
  <si>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</si>
  <si>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</si>
  <si>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</si>
  <si>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</si>
  <si>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</si>
  <si>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</si>
  <si>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</si>
  <si>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</si>
  <si>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</si>
  <si>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</si>
  <si>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</si>
  <si>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</si>
  <si>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</si>
  <si>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</si>
  <si>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</si>
  <si>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</si>
  <si>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</si>
  <si>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</si>
  <si>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</si>
  <si>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</si>
  <si>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</si>
  <si>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</si>
  <si>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</si>
  <si>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</si>
  <si>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</si>
  <si>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</si>
  <si>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</si>
  <si>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</si>
  <si>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</si>
  <si>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</si>
  <si>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</si>
  <si>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</si>
  <si>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</si>
  <si>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</si>
  <si>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</si>
  <si>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</si>
  <si>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</si>
  <si>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</si>
  <si>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</si>
  <si>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</si>
  <si>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</si>
  <si>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</si>
  <si>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</si>
  <si>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</si>
  <si>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</si>
  <si>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</si>
  <si>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</si>
  <si>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</si>
  <si>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</si>
  <si>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</si>
  <si>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</si>
  <si>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</si>
  <si>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</si>
  <si>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</si>
  <si>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</si>
  <si>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</si>
  <si>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</si>
  <si>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</si>
  <si>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</si>
  <si>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</si>
  <si>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</si>
  <si>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</si>
  <si>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</si>
  <si>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</si>
  <si>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</si>
  <si>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</si>
  <si>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</si>
  <si>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</si>
  <si>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</si>
  <si>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</si>
  <si>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</si>
  <si>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</si>
  <si>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</si>
  <si>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</si>
  <si>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</si>
  <si>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</si>
  <si>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</si>
  <si>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</si>
  <si>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</si>
  <si>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</si>
  <si>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</si>
  <si>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</si>
  <si>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</si>
  <si>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</si>
  <si>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</si>
  <si>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</si>
  <si>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</si>
  <si>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</si>
  <si>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</si>
  <si>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</si>
  <si>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</si>
  <si>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</si>
  <si>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</si>
  <si>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</si>
  <si>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</si>
  <si>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</si>
  <si>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</si>
  <si>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</si>
  <si>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</si>
  <si>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</si>
  <si>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</si>
  <si>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</si>
  <si>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</si>
  <si>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</si>
  <si>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</si>
  <si>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</si>
  <si>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</si>
  <si>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</si>
  <si>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</si>
  <si>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</si>
  <si>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</si>
  <si>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</si>
  <si>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</si>
  <si>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</si>
  <si>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</si>
  <si>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</si>
  <si>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</si>
  <si>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</si>
  <si>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</si>
  <si>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</si>
  <si>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</si>
  <si>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</si>
  <si>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</si>
  <si>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</si>
  <si>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</si>
  <si>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</si>
  <si>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</si>
  <si>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</si>
  <si>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</si>
  <si>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</si>
  <si>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</si>
  <si>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</si>
  <si>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</si>
  <si>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</si>
  <si>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</si>
  <si>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</si>
  <si>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</si>
  <si>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</si>
  <si>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</si>
  <si>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</si>
  <si>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</si>
  <si>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</si>
  <si>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</si>
  <si>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</si>
  <si>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</si>
  <si>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</si>
  <si>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</si>
  <si>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</si>
  <si>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</si>
  <si>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</si>
  <si>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</si>
  <si>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</si>
  <si>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</si>
  <si>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</si>
  <si>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</si>
  <si>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</si>
  <si>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</si>
  <si>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</si>
  <si>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</si>
  <si>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</si>
  <si>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</si>
  <si>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</si>
  <si>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</si>
  <si>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</si>
  <si>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</si>
  <si>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</si>
  <si>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</si>
  <si>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</si>
  <si>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</si>
  <si>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</si>
  <si>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</si>
  <si>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</si>
  <si>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</si>
  <si>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</si>
  <si>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</si>
  <si>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</si>
  <si>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</si>
  <si>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</si>
  <si>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</si>
  <si>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</si>
  <si>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</si>
  <si>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</si>
  <si>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</si>
  <si>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</si>
  <si>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</si>
  <si>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</si>
  <si>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</si>
  <si>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</si>
  <si>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</si>
  <si>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</si>
  <si>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</si>
  <si>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</si>
  <si>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</si>
  <si>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</si>
  <si>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</si>
  <si>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</si>
  <si>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</si>
  <si>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</si>
  <si>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</si>
  <si>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</si>
  <si>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</si>
  <si>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</si>
  <si>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</si>
  <si>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</si>
  <si>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</si>
  <si>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</si>
  <si>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</si>
  <si>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</si>
  <si>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</si>
  <si>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</si>
  <si>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</si>
  <si>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</si>
  <si>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</si>
  <si>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</si>
  <si>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</si>
  <si>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</si>
  <si>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</si>
  <si>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</si>
  <si>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</si>
  <si>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</si>
  <si>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</si>
  <si>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</si>
  <si>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</si>
  <si>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</si>
  <si>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</si>
  <si>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</si>
  <si>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</si>
  <si>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</si>
  <si>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</si>
  <si>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</si>
  <si>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</si>
  <si>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</si>
  <si>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</si>
  <si>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</si>
  <si>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</si>
  <si>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</si>
  <si>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</si>
  <si>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</si>
  <si>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</si>
  <si>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</si>
  <si>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</si>
  <si>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</si>
  <si>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</si>
  <si>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</si>
  <si>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</si>
  <si>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</si>
  <si>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</si>
  <si>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</si>
  <si>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</si>
  <si>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</si>
  <si>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</si>
  <si>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</si>
  <si>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</si>
  <si>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</si>
  <si>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</si>
  <si>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</si>
  <si>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</si>
  <si>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</si>
  <si>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</si>
  <si>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</si>
  <si>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</si>
  <si>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</si>
  <si>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</si>
  <si>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</si>
  <si>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</si>
  <si>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</si>
  <si>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</si>
  <si>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</si>
  <si>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</si>
  <si>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</si>
  <si>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</si>
  <si>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</si>
  <si>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</si>
  <si>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</si>
  <si>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</si>
  <si>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</si>
  <si>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</si>
  <si>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</si>
  <si>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</si>
  <si>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</si>
  <si>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</si>
  <si>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</si>
  <si>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</si>
  <si>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</si>
  <si>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</si>
  <si>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</si>
  <si>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</si>
  <si>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</si>
  <si>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</si>
  <si>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</si>
  <si>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</si>
  <si>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</si>
  <si>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</si>
  <si>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</si>
  <si>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</si>
  <si>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</si>
  <si>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</si>
  <si>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</si>
  <si>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</si>
  <si>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</si>
  <si>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</si>
  <si>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</si>
  <si>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</si>
  <si>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</si>
  <si>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</si>
  <si>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</si>
  <si>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</si>
  <si>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</si>
  <si>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</si>
  <si>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</si>
  <si>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</si>
  <si>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</si>
  <si>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</si>
  <si>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</si>
  <si>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</si>
  <si>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</si>
  <si>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</si>
  <si>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</si>
  <si>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</si>
  <si>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</si>
  <si>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</si>
  <si>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</si>
  <si>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</si>
  <si>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</si>
  <si>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</si>
  <si>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</si>
  <si>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</si>
  <si>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</si>
  <si>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</si>
  <si>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</si>
  <si>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</si>
  <si>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</si>
  <si>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</si>
  <si>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</si>
  <si>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</si>
  <si>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</si>
  <si>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</si>
  <si>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</si>
  <si>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</si>
  <si>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</si>
  <si>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</si>
  <si>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</si>
  <si>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</si>
  <si>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</si>
  <si>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</si>
  <si>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</si>
  <si>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</si>
  <si>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</si>
  <si>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</si>
  <si>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</si>
  <si>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</si>
  <si>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</si>
  <si>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</si>
  <si>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</si>
  <si>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</si>
  <si>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</si>
  <si>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</si>
  <si>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</si>
  <si>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</si>
  <si>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</si>
  <si>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</si>
  <si>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</si>
  <si>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</si>
  <si>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</si>
  <si>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</si>
  <si>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</si>
  <si>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</si>
  <si>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</si>
  <si>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</si>
  <si>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</si>
  <si>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</si>
  <si>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</si>
  <si>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</si>
  <si>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</si>
  <si>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</si>
  <si>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</si>
  <si>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</si>
  <si>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</si>
  <si>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</si>
  <si>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</si>
  <si>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</si>
  <si>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</si>
  <si>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</si>
  <si>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</si>
  <si>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</si>
  <si>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</si>
  <si>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</si>
  <si>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</si>
  <si>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</si>
  <si>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</si>
  <si>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</si>
  <si>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</si>
  <si>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</si>
  <si>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</si>
  <si>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</si>
  <si>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</si>
  <si>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</si>
  <si>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</si>
  <si>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</si>
  <si>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</si>
  <si>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</si>
  <si>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</si>
  <si>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</si>
  <si>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</si>
  <si>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</si>
  <si>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</si>
  <si>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</si>
  <si>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</si>
  <si>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</si>
  <si>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</si>
  <si>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</si>
  <si>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</si>
  <si>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</si>
  <si>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</si>
  <si>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</si>
  <si>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</si>
  <si>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</si>
  <si>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</si>
  <si>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</si>
  <si>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</si>
  <si>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</si>
  <si>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</si>
  <si>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</si>
  <si>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</si>
  <si>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</si>
  <si>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</si>
  <si>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</si>
  <si>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</si>
  <si>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</si>
  <si>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</si>
  <si>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</si>
  <si>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</si>
  <si>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</si>
  <si>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</si>
  <si>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</si>
  <si>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</si>
  <si>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</si>
  <si>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</si>
  <si>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</si>
  <si>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</si>
  <si>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</si>
  <si>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</si>
  <si>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</si>
  <si>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</si>
  <si>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</si>
  <si>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</si>
  <si>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</si>
  <si>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</si>
  <si>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</si>
  <si>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</si>
  <si>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</si>
  <si>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</si>
  <si>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</si>
  <si>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</si>
  <si>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</si>
  <si>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</si>
  <si>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</si>
  <si>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</si>
  <si>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</si>
  <si>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</si>
  <si>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</si>
  <si>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</si>
  <si>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</si>
  <si>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</si>
  <si>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</si>
  <si>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</si>
  <si>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</si>
  <si>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</si>
  <si>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</si>
  <si>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</si>
  <si>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</si>
  <si>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</si>
  <si>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</si>
  <si>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</si>
  <si>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</si>
  <si>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</si>
  <si>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</si>
  <si>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</si>
  <si>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</si>
  <si>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</si>
  <si>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</si>
  <si>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</si>
  <si>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</si>
  <si>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</si>
  <si>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</si>
  <si>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</si>
  <si>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</si>
  <si>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</si>
  <si>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</si>
  <si>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</si>
  <si>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</si>
  <si>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</si>
  <si>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</si>
  <si>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</si>
  <si>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</si>
  <si>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</si>
  <si>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</si>
  <si>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</si>
  <si>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</si>
  <si>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</si>
  <si>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</si>
  <si>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</si>
  <si>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</si>
  <si>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</si>
  <si>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</si>
  <si>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</si>
  <si>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</si>
  <si>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</si>
  <si>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</si>
  <si>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</si>
  <si>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</si>
  <si>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</si>
  <si>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</si>
  <si>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</si>
  <si>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</si>
  <si>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</si>
  <si>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</si>
  <si>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</si>
  <si>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</si>
  <si>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</si>
  <si>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</si>
  <si>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</si>
  <si>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</si>
  <si>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</si>
  <si>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</si>
  <si>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</si>
  <si>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</si>
  <si>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</si>
  <si>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</si>
  <si>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</si>
  <si>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</si>
  <si>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</si>
  <si>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</si>
  <si>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</si>
  <si>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</si>
  <si>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</si>
  <si>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</si>
  <si>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</si>
  <si>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</si>
  <si>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</si>
  <si>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</si>
  <si>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</si>
  <si>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</si>
  <si>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</si>
  <si>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</si>
  <si>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</si>
  <si>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</si>
  <si>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</si>
  <si>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</si>
  <si>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</si>
  <si>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</si>
  <si>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</si>
  <si>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</si>
  <si>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</si>
  <si>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</si>
  <si>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</si>
  <si>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</si>
  <si>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</si>
  <si>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</si>
  <si>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</si>
  <si>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</si>
  <si>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</si>
  <si>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</si>
  <si>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</si>
  <si>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</si>
  <si>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</si>
  <si>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</si>
  <si>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</si>
  <si>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</si>
  <si>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</si>
  <si>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</si>
  <si>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</si>
  <si>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</si>
  <si>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</si>
  <si>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</si>
  <si>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</si>
  <si>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</si>
  <si>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</si>
  <si>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</si>
  <si>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</si>
  <si>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</si>
  <si>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</si>
  <si>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</si>
  <si>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</si>
  <si>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</si>
  <si>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</si>
  <si>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</si>
  <si>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</si>
  <si>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</si>
  <si>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</si>
  <si>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</si>
  <si>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</si>
  <si>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</si>
  <si>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</si>
  <si>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</si>
  <si>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</si>
  <si>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</si>
  <si>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</si>
  <si>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</si>
  <si>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</si>
  <si>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</si>
  <si>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</si>
  <si>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</si>
  <si>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</si>
  <si>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</si>
  <si>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</si>
  <si>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</si>
  <si>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</si>
  <si>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</si>
  <si>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</si>
  <si>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</si>
  <si>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</si>
  <si>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</si>
  <si>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</si>
  <si>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</si>
  <si>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</si>
  <si>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</si>
  <si>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</si>
  <si>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</si>
  <si>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</si>
  <si>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</si>
  <si>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</si>
  <si>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</si>
  <si>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</si>
  <si>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</si>
  <si>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</si>
  <si>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</si>
  <si>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</si>
  <si>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</si>
  <si>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</si>
  <si>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</si>
  <si>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</si>
  <si>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</si>
  <si>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</si>
  <si>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</si>
  <si>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</si>
  <si>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</si>
  <si>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</si>
  <si>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</si>
  <si>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</si>
  <si>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</si>
  <si>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</si>
  <si>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</si>
  <si>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</si>
  <si>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</si>
  <si>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</si>
  <si>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</si>
  <si>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</si>
  <si>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</si>
  <si>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</si>
  <si>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</si>
  <si>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</si>
  <si>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</si>
  <si>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</si>
  <si>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</si>
  <si>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</si>
  <si>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</si>
  <si>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</si>
  <si>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</si>
  <si>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</si>
  <si>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</si>
  <si>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</si>
  <si>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</si>
  <si>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</si>
  <si>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</si>
  <si>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</si>
  <si>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</si>
  <si>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</si>
  <si>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</si>
  <si>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</si>
  <si>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</si>
  <si>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</si>
  <si>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</si>
  <si>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</si>
  <si>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</si>
  <si>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</si>
  <si>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</si>
  <si>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</si>
  <si>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</si>
  <si>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</si>
  <si>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</si>
  <si>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</si>
  <si>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</si>
  <si>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</si>
  <si>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</si>
  <si>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</si>
  <si>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</si>
  <si>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</si>
  <si>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</si>
  <si>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</si>
  <si>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</si>
  <si>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</si>
  <si>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</si>
  <si>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</si>
  <si>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</si>
  <si>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</si>
  <si>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</si>
  <si>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</si>
  <si>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</si>
  <si>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</si>
  <si>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</si>
  <si>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</si>
  <si>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</si>
  <si>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</si>
  <si>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</si>
  <si>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</si>
  <si>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</si>
  <si>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</si>
  <si>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</si>
  <si>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</si>
  <si>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</si>
  <si>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</si>
  <si>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</si>
  <si>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</si>
  <si>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</si>
  <si>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</si>
  <si>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</si>
  <si>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</si>
  <si>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</si>
  <si>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</si>
  <si>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</si>
  <si>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</si>
  <si>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</si>
  <si>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</si>
  <si>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</si>
  <si>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</si>
  <si>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</si>
  <si>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</si>
  <si>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</si>
  <si>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</si>
  <si>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</si>
  <si>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</si>
  <si>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</si>
  <si>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</si>
  <si>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</si>
  <si>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</si>
  <si>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</si>
  <si>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</si>
  <si>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</si>
  <si>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</si>
  <si>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</si>
  <si>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</si>
  <si>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</si>
  <si>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</si>
  <si>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</si>
  <si>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</si>
  <si>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</si>
  <si>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</si>
  <si>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</si>
  <si>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</si>
  <si>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</si>
  <si>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</si>
  <si>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</si>
  <si>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</si>
  <si>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</si>
  <si>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</si>
  <si>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</si>
  <si>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</si>
  <si>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</si>
  <si>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</si>
  <si>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</si>
  <si>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</si>
  <si>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</si>
  <si>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</si>
  <si>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</si>
  <si>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</si>
  <si>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</si>
  <si>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</si>
  <si>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</si>
  <si>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</si>
  <si>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</si>
  <si>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</si>
  <si>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</si>
  <si>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</si>
  <si>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</si>
  <si>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</si>
  <si>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</si>
  <si>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</si>
  <si>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</si>
  <si>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</si>
  <si>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</si>
  <si>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</si>
  <si>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</si>
  <si>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</si>
  <si>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</si>
  <si>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</si>
  <si>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</si>
  <si>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</si>
  <si>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</si>
  <si>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</si>
  <si>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</si>
  <si>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</si>
  <si>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</si>
  <si>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</si>
  <si>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</si>
  <si>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</si>
  <si>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</si>
  <si>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</si>
  <si>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</si>
  <si>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</si>
  <si>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</si>
  <si>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</si>
  <si>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</si>
  <si>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</si>
  <si>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</si>
  <si>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</si>
  <si>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</si>
  <si>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</si>
  <si>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</si>
  <si>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</si>
  <si>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</si>
  <si>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</si>
  <si>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</si>
  <si>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</si>
  <si>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</si>
  <si>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</si>
  <si>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</si>
  <si>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</si>
  <si>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</si>
  <si>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</si>
  <si>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</si>
  <si>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</si>
  <si>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</si>
  <si>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</si>
  <si>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</si>
  <si>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</si>
  <si>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</si>
  <si>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</si>
  <si>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</si>
  <si>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</si>
  <si>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</si>
  <si>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</si>
  <si>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</si>
  <si>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</si>
  <si>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</si>
  <si>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</si>
  <si>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</si>
  <si>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</si>
  <si>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</si>
  <si>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</si>
  <si>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</si>
  <si>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</si>
  <si>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</si>
  <si>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</si>
  <si>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</si>
  <si>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</si>
  <si>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</si>
  <si>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</si>
  <si>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</si>
  <si>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</si>
  <si>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</si>
  <si>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</si>
  <si>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</si>
  <si>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</si>
  <si>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</si>
  <si>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</si>
  <si>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</si>
  <si>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</si>
  <si>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</si>
  <si>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</si>
  <si>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</si>
  <si>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</si>
  <si>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</si>
  <si>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</si>
  <si>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</si>
  <si>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</si>
  <si>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</si>
  <si>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</si>
  <si>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</si>
  <si>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</si>
  <si>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</si>
  <si>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</si>
  <si>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</si>
  <si>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</si>
  <si>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</si>
  <si>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</si>
  <si>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</si>
  <si>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</si>
  <si>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</si>
  <si>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</si>
  <si>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</si>
  <si>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</si>
  <si>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</si>
  <si>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</si>
  <si>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</si>
  <si>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</si>
  <si>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</si>
  <si>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</si>
  <si>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</si>
  <si>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</si>
  <si>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</si>
  <si>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</si>
  <si>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</si>
  <si>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</si>
  <si>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</si>
  <si>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</si>
  <si>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</si>
  <si>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</si>
  <si>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</si>
  <si>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</si>
  <si>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</si>
  <si>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</si>
  <si>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</si>
  <si>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</si>
  <si>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</si>
  <si>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</si>
  <si>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</si>
  <si>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</si>
  <si>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</si>
  <si>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</si>
  <si>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</si>
  <si>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</si>
  <si>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</si>
  <si>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</si>
  <si>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</si>
  <si>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</si>
  <si>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</si>
  <si>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</si>
  <si>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</si>
  <si>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</si>
  <si>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</si>
  <si>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</si>
  <si>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</si>
  <si>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</si>
  <si>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</si>
  <si>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</si>
  <si>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</si>
  <si>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</si>
  <si>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</si>
  <si>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</si>
  <si>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</si>
  <si>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</si>
  <si>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</si>
  <si>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</si>
  <si>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</si>
  <si>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</si>
  <si>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</si>
  <si>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</si>
  <si>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</si>
  <si>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</si>
  <si>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</si>
  <si>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</si>
  <si>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</si>
  <si>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</si>
  <si>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</si>
  <si>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</si>
  <si>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</si>
  <si>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</si>
  <si>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</si>
  <si>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</si>
  <si>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</si>
  <si>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</si>
  <si>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</si>
  <si>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</si>
  <si>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</si>
  <si>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</si>
  <si>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</si>
  <si>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</si>
  <si>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</si>
  <si>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</si>
  <si>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</si>
  <si>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</si>
  <si>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</si>
  <si>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</si>
  <si>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</si>
  <si>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</si>
  <si>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</si>
  <si>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</si>
  <si>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</si>
  <si>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</si>
  <si>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</si>
  <si>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</si>
  <si>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</si>
  <si>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</si>
  <si>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</si>
  <si>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</si>
  <si>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</si>
  <si>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</si>
  <si>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</si>
  <si>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</si>
  <si>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</si>
  <si>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</si>
  <si>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</si>
  <si>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</si>
  <si>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</si>
  <si>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</si>
  <si>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</si>
  <si>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</si>
  <si>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</si>
  <si>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</si>
  <si>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</si>
  <si>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</si>
  <si>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</si>
  <si>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</si>
  <si>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</si>
  <si>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</si>
  <si>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</si>
  <si>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</si>
  <si>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</si>
  <si>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</si>
  <si>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</si>
  <si>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</si>
  <si>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</si>
  <si>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</si>
  <si>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</si>
  <si>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</si>
  <si>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</si>
  <si>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</si>
  <si>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</si>
  <si>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</si>
  <si>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</si>
  <si>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</si>
  <si>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</si>
  <si>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</si>
  <si>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</si>
  <si>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</si>
  <si>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</si>
  <si>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</si>
  <si>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</si>
  <si>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</si>
  <si>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</si>
  <si>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</si>
  <si>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</si>
  <si>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</si>
  <si>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</si>
  <si>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</si>
  <si>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</si>
  <si>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</si>
  <si>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</si>
  <si>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</si>
  <si>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</si>
  <si>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</si>
  <si>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</si>
  <si>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</si>
  <si>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</si>
  <si>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</si>
  <si>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</si>
  <si>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</si>
  <si>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</si>
  <si>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</si>
  <si>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</si>
  <si>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</si>
  <si>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</si>
  <si>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</si>
  <si>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</si>
  <si>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</si>
  <si>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</si>
  <si>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</si>
  <si>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</si>
  <si>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</si>
  <si>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</si>
  <si>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</si>
  <si>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</si>
  <si>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</si>
  <si>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</si>
  <si>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</si>
  <si>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</si>
  <si>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</si>
  <si>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</si>
  <si>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</si>
  <si>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</si>
  <si>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</si>
  <si>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</si>
  <si>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</si>
  <si>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</si>
  <si>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</si>
  <si>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</si>
  <si>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</si>
  <si>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</si>
  <si>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</si>
  <si>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</si>
  <si>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</si>
  <si>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</si>
  <si>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</si>
  <si>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</si>
  <si>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</si>
  <si>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</si>
  <si>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</si>
  <si>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</si>
  <si>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</si>
  <si>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</si>
  <si>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</si>
  <si>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</si>
  <si>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</si>
  <si>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</si>
  <si>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</si>
  <si>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</si>
  <si>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</si>
  <si>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</si>
  <si>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</si>
  <si>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</si>
  <si>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</si>
  <si>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</si>
  <si>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</si>
  <si>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</si>
  <si>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</si>
  <si>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</si>
  <si>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</si>
  <si>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</si>
  <si>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</si>
  <si>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</si>
  <si>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</si>
  <si>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</si>
  <si>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</si>
  <si>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</si>
  <si>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</si>
  <si>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</si>
  <si>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</si>
  <si>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</si>
  <si>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</si>
  <si>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</si>
  <si>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</si>
  <si>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</si>
  <si>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</si>
  <si>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</si>
  <si>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</si>
  <si>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</si>
  <si>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</si>
  <si>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</si>
  <si>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</si>
  <si>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</si>
  <si>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</si>
  <si>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</si>
  <si>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</si>
  <si>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</si>
  <si>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</si>
  <si>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</si>
  <si>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</si>
  <si>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</si>
  <si>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</si>
  <si>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</si>
  <si>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</si>
  <si>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</si>
  <si>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</si>
  <si>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</si>
  <si>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</si>
  <si>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</si>
  <si>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</si>
  <si>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</si>
  <si>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</si>
  <si>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</si>
  <si>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</si>
  <si>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</si>
  <si>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</si>
  <si>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</si>
  <si>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</si>
  <si>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</si>
  <si>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</si>
  <si>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</si>
  <si>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</si>
  <si>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</si>
  <si>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</si>
  <si>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</si>
  <si>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</si>
  <si>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</si>
  <si>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</si>
  <si>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</si>
  <si>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</si>
  <si>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</si>
  <si>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</si>
  <si>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</si>
  <si>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</si>
  <si>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</si>
  <si>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</si>
  <si>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</si>
  <si>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</si>
  <si>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</si>
  <si>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</si>
  <si>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</si>
  <si>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</si>
  <si>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</si>
  <si>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</si>
  <si>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</si>
  <si>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</si>
  <si>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</si>
  <si>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</si>
  <si>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</si>
  <si>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</si>
  <si>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</si>
  <si>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</si>
  <si>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</si>
  <si>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</si>
  <si>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</si>
  <si>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</si>
  <si>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</si>
  <si>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</si>
  <si>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</si>
  <si>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</si>
  <si>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</si>
  <si>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</si>
  <si>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</si>
  <si>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</si>
  <si>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</si>
  <si>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</si>
  <si>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</si>
  <si>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</si>
  <si>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</si>
  <si>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</si>
  <si>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</si>
  <si>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</si>
  <si>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</si>
  <si>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</si>
  <si>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</si>
  <si>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</si>
  <si>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</si>
  <si>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</si>
  <si>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</si>
  <si>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</si>
  <si>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</si>
  <si>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</si>
  <si>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</si>
  <si>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</si>
  <si>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</si>
  <si>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</si>
  <si>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</si>
  <si>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</si>
  <si>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</si>
  <si>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</si>
  <si>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</si>
  <si>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</si>
  <si>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</si>
  <si>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</si>
  <si>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</si>
  <si>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</si>
  <si>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</si>
  <si>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</si>
  <si>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</si>
  <si>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</si>
  <si>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</si>
  <si>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</si>
  <si>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</si>
  <si>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</si>
  <si>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</si>
  <si>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</si>
  <si>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</si>
  <si>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</si>
  <si>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</si>
  <si>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</si>
  <si>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</si>
  <si>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</si>
  <si>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</si>
  <si>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</si>
  <si>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</si>
  <si>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</si>
  <si>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</si>
  <si>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</si>
  <si>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</si>
  <si>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</si>
  <si>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</si>
  <si>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</si>
  <si>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</si>
  <si>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</si>
  <si>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</si>
  <si>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</si>
  <si>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</si>
  <si>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</si>
  <si>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</si>
  <si>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</si>
  <si>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</si>
  <si>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</si>
  <si>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</si>
  <si>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</si>
  <si>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</si>
  <si>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</si>
  <si>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</si>
  <si>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</si>
  <si>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</si>
  <si>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</si>
  <si>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</si>
  <si>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</si>
  <si>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</si>
  <si>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</si>
  <si>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</si>
  <si>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</si>
  <si>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</si>
  <si>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</si>
  <si>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</si>
  <si>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</si>
  <si>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</si>
  <si>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</si>
  <si>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</si>
  <si>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</si>
  <si>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</si>
  <si>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</si>
  <si>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</si>
  <si>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</si>
  <si>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</si>
  <si>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</si>
  <si>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</si>
  <si>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</si>
  <si>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</si>
  <si>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</si>
  <si>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</si>
  <si>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</si>
  <si>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</si>
  <si>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</si>
  <si>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</si>
  <si>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</si>
  <si>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</si>
  <si>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</si>
  <si>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</si>
  <si>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</si>
  <si>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</si>
  <si>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</si>
  <si>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</si>
  <si>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</si>
  <si>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</si>
  <si>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</si>
  <si>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</si>
  <si>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</si>
  <si>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</si>
  <si>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</si>
  <si>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</si>
  <si>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</si>
  <si>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</si>
  <si>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</si>
  <si>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</si>
  <si>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</si>
  <si>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</si>
  <si>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</si>
  <si>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</si>
  <si>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</si>
  <si>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</si>
  <si>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</si>
  <si>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</si>
  <si>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</si>
  <si>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</si>
  <si>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</si>
  <si>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</si>
  <si>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</si>
  <si>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</si>
  <si>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</si>
  <si>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</si>
  <si>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</si>
  <si>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</si>
  <si>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</si>
  <si>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</si>
  <si>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</si>
  <si>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</si>
  <si>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</si>
  <si>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</si>
  <si>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</si>
  <si>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</si>
  <si>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</si>
  <si>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</si>
  <si>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</si>
  <si>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</si>
  <si>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</si>
  <si>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</si>
  <si>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</si>
  <si>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</si>
  <si>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</si>
  <si>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</si>
  <si>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</si>
  <si>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</si>
  <si>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</si>
  <si>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</si>
  <si>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</si>
  <si>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</si>
  <si>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</si>
  <si>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</si>
  <si>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</si>
  <si>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</si>
  <si>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</si>
  <si>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</si>
  <si>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</si>
  <si>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</si>
  <si>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</si>
  <si>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</si>
  <si>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</si>
  <si>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</si>
  <si>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</si>
  <si>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</si>
  <si>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</si>
  <si>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</si>
  <si>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</si>
  <si>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</si>
  <si>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</si>
  <si>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</si>
  <si>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</si>
  <si>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</si>
  <si>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</si>
  <si>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</si>
  <si>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</si>
  <si>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</si>
  <si>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</si>
  <si>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</si>
  <si>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</si>
  <si>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</si>
  <si>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</si>
  <si>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</si>
  <si>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</si>
  <si>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</si>
  <si>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</si>
  <si>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</si>
  <si>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</si>
  <si>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</si>
  <si>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</si>
  <si>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</si>
  <si>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</si>
  <si>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</si>
  <si>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</si>
  <si>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</si>
  <si>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</si>
  <si>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</si>
  <si>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</si>
  <si>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</si>
  <si>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</si>
  <si>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</si>
  <si>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</si>
  <si>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</si>
  <si>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</si>
  <si>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</si>
  <si>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</si>
  <si>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</si>
  <si>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</si>
  <si>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</si>
  <si>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</si>
  <si>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</si>
  <si>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</si>
  <si>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</si>
  <si>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</si>
  <si>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</si>
  <si>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</si>
  <si>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</si>
  <si>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</si>
  <si>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</si>
  <si>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</si>
  <si>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</si>
  <si>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</si>
  <si>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</si>
  <si>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</si>
  <si>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</si>
  <si>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</si>
  <si>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</si>
  <si>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</si>
  <si>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</si>
  <si>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</si>
  <si>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</si>
  <si>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</si>
  <si>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</si>
  <si>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</si>
  <si>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</si>
  <si>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</si>
  <si>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</si>
  <si>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</si>
  <si>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</si>
  <si>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</si>
  <si>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</si>
  <si>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</si>
  <si>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</si>
  <si>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</si>
  <si>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</si>
  <si>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</si>
  <si>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</si>
  <si>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</si>
  <si>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</si>
  <si>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</si>
  <si>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</si>
  <si>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</si>
  <si>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</si>
  <si>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</si>
  <si>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</si>
  <si>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</si>
  <si>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</si>
  <si>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</si>
  <si>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</si>
  <si>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</si>
  <si>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</si>
  <si>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</si>
  <si>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</si>
  <si>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</si>
  <si>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</si>
  <si>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</si>
  <si>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</si>
  <si>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</si>
  <si>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</si>
  <si>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</si>
  <si>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</si>
  <si>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</si>
  <si>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</si>
  <si>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</si>
  <si>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</si>
  <si>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</si>
  <si>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</si>
  <si>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</si>
  <si>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</si>
  <si>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</si>
  <si>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</si>
  <si>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</si>
  <si>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</si>
  <si>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</si>
  <si>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</si>
  <si>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</si>
  <si>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</si>
  <si>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</si>
  <si>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</si>
  <si>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</si>
  <si>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</si>
  <si>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</si>
  <si>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</si>
  <si>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</si>
  <si>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</si>
  <si>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</si>
  <si>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</si>
  <si>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</si>
  <si>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</si>
  <si>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</si>
  <si>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</si>
  <si>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</si>
  <si>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</si>
  <si>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</si>
  <si>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</si>
  <si>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</si>
  <si>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</si>
  <si>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</si>
  <si>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</si>
  <si>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</si>
  <si>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</si>
  <si>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</si>
  <si>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</si>
  <si>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</si>
  <si>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</si>
  <si>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</si>
  <si>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</si>
  <si>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</si>
  <si>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</si>
  <si>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</si>
  <si>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</si>
  <si>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</si>
  <si>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</si>
  <si>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</si>
  <si>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</si>
  <si>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</si>
  <si>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</si>
  <si>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</si>
  <si>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</si>
  <si>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</si>
  <si>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</si>
  <si>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</si>
  <si>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</si>
  <si>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</si>
  <si>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</si>
  <si>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</si>
  <si>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</si>
  <si>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</si>
  <si>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</si>
  <si>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</si>
  <si>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</si>
  <si>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</si>
  <si>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</si>
  <si>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</si>
  <si>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</si>
  <si>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</si>
  <si>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</si>
  <si>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</si>
  <si>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</si>
  <si>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</si>
  <si>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</si>
  <si>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</si>
  <si>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</si>
  <si>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</si>
  <si>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</si>
  <si>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</si>
  <si>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</si>
  <si>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</si>
  <si>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</si>
  <si>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</si>
  <si>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</si>
  <si>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</si>
  <si>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</si>
  <si>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</si>
  <si>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</si>
  <si>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</si>
  <si>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</si>
  <si>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</si>
  <si>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</si>
  <si>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</si>
  <si>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</si>
  <si>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</si>
  <si>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</si>
  <si>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</si>
  <si>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</si>
  <si>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</si>
  <si>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</si>
  <si>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</si>
  <si>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</si>
  <si>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</si>
  <si>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</si>
  <si>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</si>
  <si>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</si>
  <si>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</si>
  <si>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</si>
  <si>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</si>
  <si>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</si>
  <si>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</si>
  <si>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</si>
  <si>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</si>
  <si>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</si>
  <si>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</si>
  <si>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</si>
  <si>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</si>
  <si>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</si>
  <si>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</si>
  <si>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</si>
  <si>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</si>
  <si>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</si>
  <si>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</si>
  <si>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</si>
  <si>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</si>
  <si>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</si>
  <si>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</si>
  <si>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</si>
  <si>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</si>
  <si>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</si>
  <si>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</si>
  <si>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</si>
  <si>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</si>
  <si>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</si>
  <si>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</si>
  <si>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</si>
  <si>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</si>
  <si>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</si>
  <si>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</si>
  <si>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</si>
  <si>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</si>
  <si>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</si>
  <si>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</si>
  <si>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</si>
  <si>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</si>
  <si>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</si>
  <si>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</si>
  <si>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</si>
  <si>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</si>
  <si>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</si>
  <si>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</si>
  <si>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</si>
  <si>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</si>
  <si>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</si>
  <si>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</si>
  <si>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</si>
  <si>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</si>
  <si>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</si>
  <si>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</si>
  <si>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</si>
  <si>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</si>
  <si>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</si>
  <si>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</si>
  <si>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</si>
  <si>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</si>
  <si>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</si>
  <si>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</si>
  <si>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</si>
  <si>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</si>
  <si>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</si>
  <si>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</si>
  <si>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</si>
  <si>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</si>
  <si>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</si>
  <si>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</si>
  <si>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</si>
  <si>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</si>
  <si>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</si>
  <si>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</si>
  <si>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</si>
  <si>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</si>
  <si>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</si>
  <si>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</si>
  <si>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</si>
  <si>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</si>
  <si>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</si>
  <si>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</si>
  <si>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</si>
  <si>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</si>
  <si>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</si>
  <si>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</si>
  <si>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</si>
  <si>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</si>
  <si>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</si>
  <si>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</si>
  <si>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</si>
  <si>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</si>
  <si>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</si>
  <si>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</si>
  <si>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</si>
  <si>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</si>
  <si>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</si>
  <si>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</si>
  <si>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</si>
  <si>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</si>
  <si>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</si>
  <si>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</si>
  <si>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</si>
  <si>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</si>
  <si>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</si>
  <si>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</si>
  <si>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</si>
  <si>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</si>
  <si>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</si>
  <si>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</si>
  <si>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</si>
  <si>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</si>
  <si>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</si>
  <si>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</si>
  <si>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</si>
  <si>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</si>
  <si>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</si>
  <si>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</si>
  <si>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</si>
  <si>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</si>
  <si>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</si>
  <si>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</si>
  <si>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</si>
  <si>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</si>
  <si>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</si>
  <si>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</si>
  <si>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</si>
  <si>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</si>
  <si>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</si>
  <si>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</si>
  <si>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</si>
  <si>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</si>
  <si>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</si>
  <si>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</si>
  <si>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</si>
  <si>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</si>
  <si>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</si>
  <si>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</si>
  <si>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</si>
  <si>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</si>
  <si>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</si>
  <si>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</si>
  <si>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</si>
  <si>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</si>
  <si>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</si>
  <si>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</si>
  <si>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</si>
  <si>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</si>
  <si>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</si>
  <si>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</si>
  <si>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</si>
  <si>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</si>
  <si>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</si>
  <si>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</si>
  <si>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</si>
  <si>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</si>
  <si>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</si>
  <si>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</si>
  <si>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</si>
  <si>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</si>
  <si>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</si>
  <si>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</si>
  <si>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</si>
  <si>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</si>
  <si>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</si>
  <si>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</si>
  <si>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</si>
  <si>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</si>
  <si>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</si>
  <si>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</si>
  <si>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</si>
  <si>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</si>
  <si>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</si>
  <si>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</si>
  <si>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</si>
  <si>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</si>
  <si>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</si>
  <si>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</si>
  <si>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</si>
  <si>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</si>
  <si>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</si>
  <si>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</si>
  <si>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</si>
  <si>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</si>
  <si>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</si>
  <si>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</si>
  <si>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</si>
  <si>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</si>
  <si>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</si>
  <si>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</si>
  <si>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</si>
  <si>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</si>
  <si>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</si>
  <si>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</si>
  <si>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</si>
  <si>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</si>
  <si>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</si>
  <si>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</si>
  <si>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</si>
  <si>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</si>
  <si>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</si>
  <si>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</si>
  <si>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</si>
  <si>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</si>
  <si>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</si>
  <si>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</si>
  <si>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</si>
  <si>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</si>
  <si>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</si>
  <si>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</si>
  <si>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</si>
  <si>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</si>
  <si>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</si>
  <si>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</si>
  <si>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</si>
  <si>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</si>
  <si>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</si>
  <si>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</si>
  <si>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</si>
  <si>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</si>
  <si>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</si>
  <si>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</si>
  <si>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</si>
  <si>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</si>
  <si>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</si>
  <si>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</si>
  <si>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</si>
  <si>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</si>
  <si>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</si>
  <si>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</si>
  <si>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</si>
  <si>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</si>
  <si>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</si>
  <si>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</si>
  <si>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</si>
  <si>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</si>
  <si>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</si>
  <si>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</si>
  <si>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</si>
  <si>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</si>
  <si>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</si>
  <si>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</si>
  <si>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</si>
  <si>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</si>
  <si>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</si>
  <si>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</si>
  <si>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</si>
  <si>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</si>
  <si>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</si>
  <si>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</si>
  <si>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</si>
  <si>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</si>
  <si>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</si>
  <si>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</si>
  <si>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</si>
  <si>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</si>
  <si>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</si>
  <si>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</si>
  <si>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</si>
  <si>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</si>
  <si>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</si>
  <si>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</si>
  <si>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</si>
  <si>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</si>
  <si>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</si>
  <si>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</si>
  <si>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</si>
  <si>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</si>
  <si>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</si>
  <si>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</si>
  <si>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</si>
  <si>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</si>
  <si>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</si>
  <si>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</si>
  <si>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</si>
  <si>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</si>
  <si>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</si>
  <si>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</si>
  <si>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</si>
  <si>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</si>
  <si>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</si>
  <si>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</si>
  <si>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</si>
  <si>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</si>
  <si>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</si>
  <si>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</si>
  <si>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</si>
  <si>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</si>
  <si>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</si>
  <si>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</si>
  <si>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</si>
  <si>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</si>
  <si>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</si>
  <si>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</si>
  <si>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</si>
  <si>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</si>
  <si>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</si>
  <si>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</si>
  <si>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</si>
  <si>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</si>
  <si>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</si>
  <si>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</si>
  <si>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</si>
  <si>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</si>
  <si>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</si>
  <si>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</si>
  <si>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</si>
  <si>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</si>
  <si>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</si>
  <si>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</si>
  <si>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</si>
  <si>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</si>
  <si>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</si>
  <si>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</si>
  <si>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</si>
  <si>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</si>
  <si>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</si>
  <si>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</si>
  <si>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</si>
  <si>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</si>
  <si>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</si>
  <si>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</si>
  <si>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</si>
  <si>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</si>
  <si>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</si>
  <si>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</si>
  <si>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</si>
  <si>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</si>
  <si>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</si>
  <si>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</si>
  <si>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</si>
  <si>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</si>
  <si>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</si>
  <si>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</si>
  <si>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</si>
  <si>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</si>
  <si>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</si>
  <si>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</si>
  <si>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</si>
  <si>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</si>
  <si>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</si>
  <si>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</si>
  <si>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</si>
  <si>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</si>
  <si>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</si>
  <si>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</si>
  <si>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</si>
  <si>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</si>
  <si>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</si>
  <si>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</si>
  <si>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</si>
  <si>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</si>
  <si>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</si>
  <si>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</si>
  <si>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</si>
  <si>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</si>
  <si>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</si>
  <si>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</si>
  <si>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</si>
  <si>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</si>
  <si>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</si>
  <si>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</si>
  <si>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</si>
  <si>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</si>
  <si>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</si>
  <si>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</si>
  <si>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</si>
  <si>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</si>
  <si>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</si>
  <si>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</si>
  <si>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</si>
  <si>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</si>
  <si>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</si>
  <si>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</si>
  <si>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</si>
  <si>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</si>
  <si>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</si>
  <si>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</si>
  <si>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</si>
  <si>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</si>
  <si>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</si>
  <si>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</si>
  <si>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</si>
  <si>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</si>
  <si>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</si>
  <si>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</si>
  <si>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</si>
  <si>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</si>
  <si>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</si>
  <si>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</si>
  <si>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</si>
  <si>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</si>
  <si>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</si>
  <si>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</si>
  <si>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</si>
  <si>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</si>
  <si>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</si>
  <si>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</si>
  <si>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</si>
  <si>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</si>
  <si>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</si>
  <si>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</si>
  <si>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</si>
  <si>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</si>
  <si>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</si>
  <si>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</si>
  <si>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</si>
  <si>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</si>
  <si>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</si>
  <si>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</si>
  <si>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</si>
  <si>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</si>
  <si>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</si>
  <si>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</si>
  <si>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</si>
  <si>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</si>
  <si>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</si>
  <si>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</si>
  <si>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</si>
  <si>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</si>
  <si>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</si>
  <si>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</si>
  <si>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</si>
  <si>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</si>
  <si>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</si>
  <si>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</si>
  <si>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</si>
  <si>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</si>
  <si>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</si>
  <si>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</si>
  <si>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</si>
  <si>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</si>
  <si>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</si>
  <si>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</si>
  <si>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</si>
  <si>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</si>
  <si>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</si>
  <si>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</si>
  <si>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</si>
  <si>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</si>
  <si>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</si>
  <si>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</si>
  <si>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</si>
  <si>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</si>
  <si>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</si>
  <si>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</si>
  <si>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</si>
  <si>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</si>
  <si>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</si>
  <si>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</si>
  <si>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</si>
  <si>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</si>
  <si>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</si>
  <si>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</si>
  <si>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</si>
  <si>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</si>
  <si>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</si>
  <si>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</si>
  <si>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</si>
  <si>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</si>
  <si>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</si>
  <si>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</si>
  <si>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</si>
  <si>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</si>
  <si>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</si>
  <si>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</si>
  <si>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</si>
  <si>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</si>
  <si>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</si>
  <si>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</si>
  <si>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</si>
  <si>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</si>
  <si>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</si>
  <si>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</si>
  <si>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</si>
  <si>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</si>
  <si>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</si>
  <si>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</si>
  <si>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</si>
  <si>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</si>
  <si>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</si>
  <si>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</si>
  <si>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</si>
  <si>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</si>
  <si>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</si>
  <si>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</si>
  <si>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</si>
  <si>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</si>
  <si>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</si>
  <si>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</si>
  <si>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</si>
  <si>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</si>
  <si>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</si>
  <si>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</si>
  <si>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</si>
  <si>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</si>
  <si>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</si>
  <si>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</si>
  <si>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</si>
  <si>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</si>
  <si>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</si>
  <si>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</si>
  <si>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</si>
  <si>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</si>
  <si>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</si>
  <si>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</si>
  <si>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</si>
  <si>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</si>
  <si>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</si>
  <si>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</si>
  <si>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</si>
  <si>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</si>
  <si>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</si>
  <si>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</si>
  <si>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</si>
  <si>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</si>
  <si>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</si>
  <si>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</si>
  <si>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</si>
  <si>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</si>
  <si>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</si>
  <si>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</si>
  <si>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</si>
  <si>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</si>
  <si>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</si>
  <si>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</si>
  <si>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</si>
  <si>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</si>
  <si>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</si>
  <si>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</si>
  <si>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</si>
  <si>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</si>
  <si>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</si>
  <si>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</si>
  <si>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</si>
  <si>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</si>
  <si>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</si>
  <si>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</si>
  <si>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</si>
  <si>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</si>
  <si>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</si>
  <si>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</si>
  <si>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</si>
  <si>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</si>
  <si>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</si>
  <si>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</si>
  <si>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</si>
  <si>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</si>
  <si>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</si>
  <si>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</si>
  <si>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</si>
  <si>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</si>
  <si>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</si>
  <si>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</si>
  <si>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</si>
  <si>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</si>
  <si>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</si>
  <si>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</si>
  <si>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</si>
  <si>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</si>
  <si>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</si>
  <si>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</si>
  <si>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</si>
  <si>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</si>
  <si>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</si>
  <si>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</si>
  <si>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</si>
  <si>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</si>
  <si>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</si>
  <si>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</si>
  <si>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</si>
  <si>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</si>
  <si>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</si>
  <si>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</si>
  <si>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</si>
  <si>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</si>
  <si>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</si>
  <si>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</si>
  <si>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</si>
  <si>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</si>
  <si>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</si>
  <si>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</si>
  <si>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</si>
  <si>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</si>
  <si>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</si>
  <si>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</si>
  <si>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</si>
  <si>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</si>
  <si>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</si>
  <si>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</si>
  <si>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</si>
  <si>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</si>
  <si>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</si>
  <si>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</si>
  <si>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</si>
  <si>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</si>
  <si>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</si>
  <si>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</si>
  <si>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</si>
  <si>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</si>
  <si>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</si>
  <si>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</si>
  <si>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</si>
  <si>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</si>
  <si>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</si>
  <si>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</si>
  <si>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</si>
  <si>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</si>
  <si>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</si>
  <si>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</si>
  <si>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</si>
  <si>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</si>
  <si>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</si>
  <si>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</si>
  <si>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</si>
  <si>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</si>
  <si>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</si>
  <si>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</si>
  <si>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</si>
  <si>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</si>
  <si>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</si>
  <si>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</si>
  <si>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</si>
  <si>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</si>
  <si>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</si>
  <si>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</si>
  <si>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</si>
  <si>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</si>
  <si>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</si>
  <si>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</si>
  <si>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</si>
  <si>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</si>
  <si>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</si>
  <si>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</si>
  <si>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</si>
  <si>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</si>
  <si>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</si>
  <si>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</si>
  <si>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</si>
  <si>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</si>
  <si>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</si>
  <si>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</si>
  <si>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</si>
  <si>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</si>
  <si>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</si>
  <si>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</si>
  <si>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</si>
  <si>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</si>
  <si>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</si>
  <si>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</si>
  <si>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</si>
  <si>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</si>
  <si>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</si>
  <si>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</si>
  <si>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</si>
  <si>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</si>
  <si>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</si>
  <si>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</si>
  <si>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</si>
  <si>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</si>
  <si>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</si>
  <si>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</si>
  <si>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</si>
  <si>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</si>
  <si>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</si>
  <si>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</si>
  <si>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</si>
  <si>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</si>
  <si>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</si>
  <si>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</si>
  <si>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</si>
  <si>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</si>
  <si>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</si>
  <si>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</si>
  <si>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</si>
  <si>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</si>
  <si>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</si>
  <si>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</si>
  <si>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</si>
  <si>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</si>
  <si>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</si>
  <si>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</si>
  <si>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</si>
  <si>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</si>
  <si>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</si>
  <si>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</si>
  <si>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</si>
  <si>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</si>
  <si>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</si>
  <si>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</si>
  <si>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</si>
  <si>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</si>
  <si>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</si>
  <si>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</si>
  <si>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</si>
  <si>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</si>
  <si>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</si>
  <si>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</si>
  <si>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</si>
  <si>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</si>
  <si>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</si>
  <si>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</si>
  <si>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</si>
  <si>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</si>
  <si>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</si>
  <si>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</si>
  <si>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</si>
  <si>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</si>
  <si>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</si>
  <si>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</si>
  <si>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</si>
  <si>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</si>
  <si>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</si>
  <si>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</si>
  <si>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</si>
  <si>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</si>
  <si>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</si>
  <si>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</si>
  <si>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</si>
  <si>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</si>
  <si>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</si>
  <si>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</si>
  <si>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</si>
  <si>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</si>
  <si>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</si>
  <si>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</si>
  <si>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</si>
  <si>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</si>
  <si>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</si>
  <si>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</si>
  <si>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</si>
  <si>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</si>
  <si>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</si>
  <si>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</si>
  <si>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</si>
  <si>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</si>
  <si>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</si>
  <si>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</si>
  <si>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</si>
  <si>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</si>
  <si>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</si>
  <si>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</si>
  <si>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</si>
  <si>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</si>
  <si>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</si>
  <si>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</si>
  <si>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</si>
  <si>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</si>
  <si>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</si>
  <si>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</si>
  <si>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</si>
  <si>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</si>
  <si>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</si>
  <si>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</si>
  <si>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</si>
  <si>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</si>
  <si>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</si>
  <si>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</si>
  <si>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</si>
  <si>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</si>
  <si>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</si>
  <si>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</si>
  <si>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</si>
  <si>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</si>
  <si>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</si>
  <si>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</si>
  <si>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</si>
  <si>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</si>
  <si>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</si>
  <si>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</si>
  <si>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</si>
  <si>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</si>
  <si>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</si>
  <si>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</si>
  <si>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</si>
  <si>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</si>
  <si>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</si>
  <si>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</si>
  <si>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</si>
  <si>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</si>
  <si>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</si>
  <si>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</si>
  <si>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</si>
  <si>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</si>
  <si>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</si>
  <si>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</si>
  <si>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</si>
  <si>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</si>
  <si>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</si>
  <si>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</si>
  <si>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</si>
  <si>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</si>
  <si>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</si>
  <si>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</si>
  <si>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</si>
  <si>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</si>
  <si>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</si>
  <si>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</si>
  <si>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</si>
  <si>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</si>
  <si>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</si>
  <si>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</si>
  <si>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</si>
  <si>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</si>
  <si>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</si>
  <si>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</si>
  <si>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</si>
  <si>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</si>
  <si>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</si>
  <si>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</si>
  <si>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</si>
  <si>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</si>
  <si>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</si>
  <si>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</si>
  <si>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</si>
  <si>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</si>
  <si>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</si>
  <si>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</si>
  <si>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</si>
  <si>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</si>
  <si>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</si>
  <si>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</si>
  <si>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</si>
  <si>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</si>
  <si>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</si>
  <si>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</si>
  <si>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</si>
  <si>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</si>
  <si>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</si>
  <si>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</si>
  <si>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</si>
  <si>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</si>
  <si>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</si>
  <si>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</si>
  <si>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</si>
  <si>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</si>
  <si>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</si>
  <si>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</si>
  <si>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</si>
  <si>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</si>
  <si>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</si>
  <si>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</si>
  <si>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</si>
  <si>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</si>
  <si>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</si>
  <si>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</si>
  <si>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</si>
  <si>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</si>
  <si>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</si>
  <si>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</si>
  <si>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</si>
  <si>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</si>
  <si>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</si>
  <si>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</si>
  <si>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</si>
  <si>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</si>
  <si>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</si>
  <si>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</si>
  <si>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</si>
  <si>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</si>
  <si>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</si>
  <si>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</si>
  <si>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</si>
  <si>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</si>
  <si>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</si>
  <si>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</si>
  <si>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</si>
  <si>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</si>
  <si>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</si>
  <si>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</si>
  <si>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</si>
  <si>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</si>
  <si>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</si>
  <si>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</si>
  <si>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</si>
  <si>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</si>
  <si>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</si>
  <si>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</si>
  <si>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</si>
  <si>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</si>
  <si>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</si>
  <si>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</si>
  <si>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</si>
  <si>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</si>
  <si>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</si>
  <si>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</si>
  <si>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</si>
  <si>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</si>
  <si>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</si>
  <si>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</si>
  <si>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</si>
  <si>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</si>
  <si>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</si>
  <si>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</si>
  <si>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</si>
  <si>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</si>
  <si>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</si>
  <si>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</si>
  <si>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</si>
  <si>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</si>
  <si>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</si>
  <si>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</si>
  <si>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</si>
  <si>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</si>
  <si>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</si>
  <si>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</si>
  <si>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</si>
  <si>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</si>
  <si>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</si>
  <si>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</si>
  <si>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</si>
  <si>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</si>
  <si>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</si>
  <si>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</si>
  <si>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</si>
  <si>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</si>
  <si>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</si>
  <si>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</si>
  <si>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</si>
  <si>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</si>
  <si>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</si>
  <si>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</si>
  <si>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</si>
  <si>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</si>
  <si>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</si>
  <si>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</si>
  <si>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</si>
  <si>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</si>
  <si>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</si>
  <si>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</si>
  <si>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</si>
  <si>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</si>
  <si>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</si>
  <si>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</si>
  <si>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</si>
  <si>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</si>
  <si>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</si>
  <si>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</si>
  <si>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</si>
  <si>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</si>
  <si>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</si>
  <si>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</si>
  <si>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</si>
  <si>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</si>
  <si>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</si>
  <si>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</si>
  <si>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</si>
  <si>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</si>
  <si>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</si>
  <si>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</si>
  <si>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</si>
  <si>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</si>
  <si>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</si>
  <si>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</si>
  <si>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</si>
  <si>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</si>
  <si>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</si>
  <si>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</si>
  <si>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</si>
  <si>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</si>
  <si>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</si>
  <si>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</si>
  <si>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</si>
  <si>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</si>
  <si>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</si>
  <si>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</si>
  <si>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</si>
  <si>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</si>
  <si>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</si>
  <si>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</si>
  <si>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</si>
  <si>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</si>
  <si>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</si>
  <si>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</si>
  <si>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</si>
  <si>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</si>
  <si>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</si>
  <si>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</si>
  <si>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</si>
  <si>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</si>
  <si>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</si>
  <si>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</si>
  <si>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</si>
  <si>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</si>
  <si>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</si>
  <si>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</si>
  <si>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</si>
  <si>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</si>
  <si>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</si>
  <si>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</si>
  <si>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</si>
  <si>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</si>
  <si>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</si>
  <si>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</si>
  <si>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</si>
  <si>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</si>
  <si>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</si>
  <si>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</si>
  <si>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</si>
  <si>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</si>
  <si>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</si>
  <si>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</si>
  <si>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</si>
  <si>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</si>
  <si>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</si>
  <si>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</si>
  <si>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</si>
  <si>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</si>
  <si>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</si>
  <si>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</si>
  <si>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</si>
  <si>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</si>
  <si>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</si>
  <si>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</si>
  <si>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</si>
  <si>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</si>
  <si>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</si>
  <si>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</si>
  <si>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</si>
  <si>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</si>
  <si>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</si>
  <si>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</si>
  <si>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</si>
  <si>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</si>
  <si>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</si>
  <si>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</si>
  <si>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</si>
  <si>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</si>
  <si>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</si>
  <si>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</si>
  <si>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</si>
  <si>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</si>
  <si>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</si>
  <si>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</si>
  <si>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</si>
  <si>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</si>
  <si>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</si>
  <si>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</si>
  <si>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</si>
  <si>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</si>
  <si>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</si>
  <si>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</si>
  <si>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</si>
  <si>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</si>
  <si>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</si>
  <si>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</si>
  <si>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</si>
  <si>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</si>
  <si>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</si>
  <si>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</si>
  <si>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</si>
  <si>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</si>
  <si>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</si>
  <si>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</si>
  <si>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</si>
  <si>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</si>
  <si>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</si>
  <si>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</si>
  <si>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</si>
  <si>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</si>
  <si>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</si>
  <si>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</si>
  <si>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</si>
  <si>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</si>
  <si>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</si>
  <si>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</si>
  <si>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</si>
  <si>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</si>
  <si>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</si>
  <si>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</si>
  <si>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</si>
  <si>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</si>
  <si>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</si>
  <si>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</si>
  <si>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</si>
  <si>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</si>
  <si>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</si>
  <si>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</si>
  <si>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</si>
  <si>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</si>
  <si>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</si>
  <si>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</si>
  <si>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</si>
  <si>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</si>
  <si>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</si>
  <si>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</si>
  <si>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</si>
  <si>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</si>
  <si>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</si>
  <si>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</si>
  <si>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</si>
  <si>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</si>
  <si>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</si>
  <si>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</si>
  <si>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</si>
  <si>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</si>
  <si>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</si>
  <si>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</si>
  <si>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</si>
  <si>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</si>
  <si>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</si>
  <si>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</si>
  <si>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</si>
  <si>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</si>
  <si>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</si>
  <si>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</si>
  <si>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</si>
  <si>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</si>
  <si>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</si>
  <si>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</si>
  <si>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</si>
  <si>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</si>
  <si>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</si>
  <si>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</si>
  <si>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</si>
  <si>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</si>
  <si>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</si>
  <si>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</si>
  <si>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</si>
  <si>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</si>
  <si>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</si>
  <si>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</si>
  <si>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</si>
  <si>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</si>
  <si>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</si>
  <si>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</si>
  <si>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</si>
  <si>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</si>
  <si>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</si>
  <si>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</si>
  <si>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</si>
  <si>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</si>
  <si>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</si>
  <si>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</si>
  <si>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</si>
  <si>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</si>
  <si>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</si>
  <si>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</si>
  <si>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</si>
  <si>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</si>
  <si>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</si>
  <si>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</si>
  <si>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</si>
  <si>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</si>
  <si>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</si>
  <si>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</si>
  <si>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</si>
  <si>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</si>
  <si>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</si>
  <si>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</si>
  <si>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</si>
  <si>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</si>
  <si>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</si>
  <si>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</si>
  <si>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</si>
  <si>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</si>
  <si>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</si>
  <si>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</si>
  <si>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</si>
  <si>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</si>
  <si>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</si>
  <si>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</si>
  <si>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</si>
  <si>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</si>
  <si>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</si>
  <si>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</si>
  <si>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</si>
  <si>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</si>
  <si>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</si>
  <si>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</si>
  <si>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</si>
  <si>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</si>
  <si>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</si>
  <si>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</si>
  <si>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</si>
  <si>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</si>
  <si>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</si>
  <si>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</si>
  <si>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</si>
  <si>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</si>
  <si>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</si>
  <si>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</si>
  <si>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</si>
  <si>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</si>
  <si>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</si>
  <si>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</si>
  <si>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</si>
  <si>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</si>
  <si>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</si>
  <si>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</si>
  <si>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</si>
  <si>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</si>
  <si>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</si>
  <si>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</si>
  <si>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</si>
  <si>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</si>
  <si>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</si>
  <si>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</si>
  <si>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</si>
  <si>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</si>
  <si>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</si>
  <si>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</si>
  <si>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</si>
  <si>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</si>
  <si>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</si>
  <si>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</si>
  <si>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</si>
  <si>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</si>
  <si>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</si>
  <si>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</si>
  <si>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</si>
  <si>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</si>
  <si>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</si>
  <si>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</si>
  <si>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</si>
  <si>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</si>
  <si>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</si>
  <si>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</si>
  <si>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</si>
  <si>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</si>
  <si>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</si>
  <si>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</si>
  <si>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</si>
  <si>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</si>
  <si>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</si>
  <si>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</si>
  <si>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</si>
  <si>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</si>
  <si>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</si>
  <si>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</si>
  <si>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</si>
  <si>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</si>
  <si>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</si>
  <si>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</si>
  <si>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</si>
  <si>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</si>
  <si>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</si>
  <si>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</si>
  <si>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</si>
  <si>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</si>
  <si>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</si>
  <si>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</si>
  <si>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</si>
  <si>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</si>
  <si>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</si>
  <si>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</si>
  <si>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</si>
  <si>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</si>
  <si>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</si>
  <si>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</si>
  <si>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</si>
  <si>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</si>
  <si>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</si>
  <si>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</si>
  <si>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</si>
  <si>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</si>
  <si>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</si>
  <si>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</si>
  <si>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</si>
  <si>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</si>
  <si>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</si>
  <si>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</si>
  <si>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</si>
  <si>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</si>
  <si>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</si>
  <si>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</si>
  <si>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</si>
  <si>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</si>
  <si>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</si>
  <si>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</si>
  <si>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</si>
  <si>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</si>
  <si>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</si>
  <si>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</si>
  <si>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</si>
  <si>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</si>
  <si>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</si>
  <si>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</si>
  <si>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</si>
  <si>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</si>
  <si>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</si>
  <si>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</si>
  <si>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</si>
  <si>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</si>
  <si>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</si>
  <si>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</si>
  <si>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</si>
  <si>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</si>
  <si>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</si>
  <si>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</si>
  <si>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</si>
  <si>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</si>
  <si>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</si>
  <si>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</si>
  <si>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</si>
  <si>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</si>
  <si>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</si>
  <si>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</si>
  <si>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</si>
  <si>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</si>
  <si>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</si>
  <si>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</si>
  <si>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</si>
  <si>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</si>
  <si>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</si>
  <si>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</si>
  <si>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</si>
  <si>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</si>
  <si>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</si>
  <si>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</si>
  <si>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</si>
  <si>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</si>
  <si>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</si>
  <si>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</si>
  <si>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</si>
  <si>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</si>
  <si>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</si>
  <si>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</si>
  <si>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</si>
  <si>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</si>
  <si>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</si>
  <si>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</si>
  <si>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</si>
  <si>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</si>
  <si>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</si>
  <si>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</si>
  <si>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</si>
  <si>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</si>
  <si>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</si>
  <si>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</si>
  <si>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</si>
  <si>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</si>
  <si>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</si>
  <si>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</si>
  <si>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</si>
  <si>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</si>
  <si>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</si>
  <si>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</si>
  <si>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</si>
  <si>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</si>
  <si>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</si>
  <si>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</si>
  <si>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</si>
  <si>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</si>
  <si>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</si>
  <si>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</si>
  <si>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</si>
  <si>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</si>
  <si>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</si>
  <si>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</si>
  <si>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</si>
  <si>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</si>
  <si>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</si>
  <si>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</si>
  <si>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</si>
  <si>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</si>
  <si>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</si>
  <si>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</si>
  <si>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</si>
  <si>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</si>
  <si>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</si>
  <si>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</si>
  <si>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</si>
  <si>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</si>
  <si>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</si>
  <si>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</si>
  <si>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</si>
  <si>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</si>
  <si>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</si>
  <si>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</si>
  <si>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</si>
  <si>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</si>
  <si>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</si>
  <si>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</si>
  <si>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</si>
  <si>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</si>
  <si>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</si>
  <si>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</si>
  <si>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</si>
  <si>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</si>
  <si>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</si>
  <si>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</si>
  <si>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</si>
  <si>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</si>
  <si>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</si>
  <si>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</si>
  <si>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</si>
  <si>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</si>
  <si>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</si>
  <si>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</si>
  <si>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</si>
  <si>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</si>
  <si>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</si>
  <si>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</si>
  <si>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</si>
  <si>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</si>
  <si>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</si>
  <si>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</si>
  <si>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</si>
  <si>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</si>
  <si>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</si>
  <si>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</si>
  <si>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</si>
  <si>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</si>
  <si>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</si>
  <si>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</si>
  <si>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</si>
  <si>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</si>
  <si>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</si>
  <si>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</si>
  <si>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</si>
  <si>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</si>
  <si>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</si>
  <si>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</si>
  <si>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</si>
  <si>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</si>
  <si>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</si>
  <si>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</si>
  <si>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</si>
  <si>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</si>
  <si>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</si>
  <si>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</si>
  <si>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</si>
  <si>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</si>
  <si>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</si>
  <si>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</si>
  <si>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</si>
  <si>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</si>
  <si>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</si>
  <si>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</si>
  <si>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</si>
  <si>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</si>
  <si>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</si>
  <si>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</si>
  <si>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</si>
  <si>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</si>
  <si>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</si>
  <si>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</si>
  <si>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</si>
  <si>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</si>
  <si>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</si>
  <si>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</si>
  <si>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</si>
  <si>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</si>
  <si>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</si>
  <si>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</si>
  <si>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</si>
  <si>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</si>
  <si>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</si>
  <si>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</si>
  <si>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</si>
  <si>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</si>
  <si>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</si>
  <si>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</si>
  <si>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</si>
  <si>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</si>
  <si>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</si>
  <si>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</si>
  <si>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</si>
  <si>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</si>
  <si>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</si>
  <si>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</si>
  <si>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</si>
  <si>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</si>
  <si>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</si>
  <si>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</si>
  <si>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</si>
  <si>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</si>
  <si>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</si>
  <si>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</si>
  <si>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</si>
  <si>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</si>
  <si>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</si>
  <si>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</si>
  <si>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</si>
  <si>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</si>
  <si>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</si>
  <si>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</si>
  <si>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</si>
  <si>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</si>
  <si>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</si>
  <si>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</si>
  <si>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</si>
  <si>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</si>
  <si>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</si>
  <si>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</si>
  <si>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</si>
  <si>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</si>
  <si>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</si>
  <si>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</si>
  <si>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</si>
  <si>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</si>
  <si>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</si>
  <si>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</si>
  <si>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</si>
  <si>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</si>
  <si>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</si>
  <si>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</si>
  <si>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</si>
  <si>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</si>
  <si>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</si>
  <si>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</si>
  <si>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</si>
  <si>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</si>
  <si>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</si>
  <si>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</si>
  <si>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</si>
  <si>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</si>
  <si>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</si>
  <si>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</si>
  <si>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</si>
  <si>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</si>
  <si>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</si>
  <si>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</si>
  <si>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</si>
  <si>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</si>
  <si>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</si>
  <si>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</si>
  <si>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</si>
  <si>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</si>
  <si>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</si>
  <si>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</si>
  <si>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</si>
  <si>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</si>
  <si>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</si>
  <si>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</si>
  <si>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</si>
  <si>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</si>
  <si>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</si>
  <si>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</si>
  <si>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</si>
  <si>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</si>
  <si>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</si>
  <si>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</si>
  <si>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</si>
  <si>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</si>
  <si>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</si>
  <si>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</si>
  <si>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</si>
  <si>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</si>
  <si>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</si>
  <si>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</si>
  <si>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</si>
  <si>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</si>
  <si>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</si>
  <si>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</si>
  <si>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</si>
  <si>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</si>
  <si>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</si>
  <si>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</si>
  <si>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</si>
  <si>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</si>
  <si>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</si>
  <si>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</si>
  <si>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</si>
  <si>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</si>
  <si>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</si>
  <si>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</si>
  <si>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Placetec AG</t>
  </si>
  <si>
    <t>Elektronikfertigung  Electronic Manufacturing Services (EMS)</t>
  </si>
  <si>
    <t>CHE-112.411.362</t>
  </si>
  <si>
    <t>Q-Leitung</t>
  </si>
  <si>
    <t>PlaceTec AG / Industriestrasse 17 / CH-4410 Liestal</t>
  </si>
  <si>
    <t>Rolf Weyermann</t>
  </si>
  <si>
    <t>rolf.weyermann@placetec.ch</t>
  </si>
  <si>
    <t>++41 61 973 08 80</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</si>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</sst>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168"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4" fontId="12" fillId="0" borderId="0" applyFont="0" applyFill="0" applyBorder="0" applyAlignment="0" applyProtection="0"/>
    <xf numFmtId="172" fontId="12" fillId="0" borderId="0" applyFont="0" applyFill="0" applyBorder="0" applyAlignment="0" applyProtection="0"/>
    <xf numFmtId="174" fontId="12" fillId="0" borderId="0" applyFont="0" applyFill="0" applyBorder="0" applyAlignment="0" applyProtection="0"/>
    <xf numFmtId="178"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9"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0"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70" fontId="3" fillId="0" borderId="0"/>
    <xf numFmtId="0" fontId="84" fillId="0" borderId="0"/>
    <xf numFmtId="0" fontId="84" fillId="0" borderId="0"/>
    <xf numFmtId="17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70" fontId="3" fillId="0" borderId="0"/>
    <xf numFmtId="0" fontId="9" fillId="0" borderId="0"/>
    <xf numFmtId="170" fontId="84" fillId="0" borderId="0"/>
    <xf numFmtId="0" fontId="4" fillId="0" borderId="0"/>
    <xf numFmtId="0" fontId="4" fillId="0" borderId="0"/>
    <xf numFmtId="170" fontId="9" fillId="0" borderId="0"/>
    <xf numFmtId="0" fontId="4" fillId="0" borderId="0"/>
    <xf numFmtId="0" fontId="9" fillId="0" borderId="0"/>
    <xf numFmtId="0" fontId="4" fillId="0" borderId="0"/>
    <xf numFmtId="0" fontId="68" fillId="0" borderId="0">
      <alignment vertical="center"/>
    </xf>
    <xf numFmtId="170"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70" fontId="3" fillId="0" borderId="0"/>
    <xf numFmtId="170"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70" fontId="12" fillId="0" borderId="0"/>
    <xf numFmtId="0" fontId="84" fillId="0" borderId="0"/>
    <xf numFmtId="0" fontId="84" fillId="0" borderId="0"/>
    <xf numFmtId="0" fontId="84" fillId="0" borderId="0"/>
    <xf numFmtId="170"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00" fillId="0" borderId="0" applyNumberFormat="0" applyFill="0" applyBorder="0" applyAlignment="0" applyProtection="0"/>
  </cellStyleXfs>
  <cellXfs count="434">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71"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70" fontId="0" fillId="45" borderId="13" xfId="0" applyNumberFormat="1" applyFont="1" applyFill="1" applyBorder="1" applyAlignment="1">
      <alignment vertical="top" wrapText="1"/>
    </xf>
    <xf numFmtId="170" fontId="0" fillId="45" borderId="0" xfId="0" applyNumberFormat="1" applyFont="1" applyFill="1" applyBorder="1" applyAlignment="1"/>
    <xf numFmtId="170" fontId="11" fillId="45" borderId="0" xfId="0" applyNumberFormat="1" applyFont="1" applyFill="1" applyBorder="1"/>
    <xf numFmtId="170" fontId="0" fillId="45" borderId="0" xfId="0" applyNumberFormat="1" applyFont="1" applyFill="1" applyBorder="1"/>
    <xf numFmtId="170" fontId="0" fillId="0" borderId="0" xfId="0" applyNumberFormat="1" applyFont="1" applyFill="1" applyBorder="1"/>
    <xf numFmtId="170"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70"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70"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70"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70"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70"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70"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70"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71" fontId="16" fillId="45" borderId="31" xfId="0" applyNumberFormat="1" applyFont="1" applyFill="1" applyBorder="1" applyAlignment="1" applyProtection="1">
      <alignment horizontal="center" wrapText="1"/>
      <protection locked="0"/>
    </xf>
    <xf numFmtId="171"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00" fillId="45" borderId="58" xfId="827" applyNumberFormat="1" applyFill="1" applyBorder="1" applyAlignment="1" applyProtection="1">
      <alignment horizontal="left" vertical="center" wrapText="1"/>
      <protection locked="0"/>
    </xf>
  </cellXfs>
  <cellStyles count="828">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7"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rolf.weyermann@placetec.ch" TargetMode="External"/><Relationship Id="rId1" Type="http://schemas.openxmlformats.org/officeDocument/2006/relationships/hyperlink" Target="mailto:rolf.weyermann@placetec.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baseColWidth="10" defaultColWidth="8.87890625" defaultRowHeight="12.4"/>
  <cols>
    <col min="1" max="1" width="143" style="230" customWidth="1"/>
    <col min="2" max="2" width="34.87890625" style="230" customWidth="1"/>
    <col min="3" max="3" width="8.87890625" style="230" customWidth="1"/>
    <col min="4" max="16384" width="8.87890625" style="230"/>
  </cols>
  <sheetData>
    <row r="1" spans="1:2" ht="104.1" customHeight="1">
      <c r="A1" s="222" t="str">
        <f ca="1">OFFSET(L!$C$1,MATCH("Instructions"&amp;ADDRESS(ROW(),COLUMN(),4),L!$A:$A,0)-1,SL,,)</f>
        <v>RMI:www.responsiblemineralsinitiative.org/</v>
      </c>
      <c r="B1" s="234"/>
    </row>
    <row r="2" spans="1:2" ht="14.6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5"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5"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29.25">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549999999999997"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55"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5"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8"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7"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17">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55"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8"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05"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5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0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29.25">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4.65">
      <c r="A75" s="237" t="s">
        <v>563</v>
      </c>
      <c r="B75" s="233"/>
    </row>
    <row r="76" spans="1:2" ht="1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baseColWidth="10" defaultColWidth="8.703125" defaultRowHeight="12.4"/>
  <cols>
    <col min="1" max="1" width="20.46875" style="66" customWidth="1"/>
    <col min="2" max="2" width="57.05859375" style="66" customWidth="1"/>
    <col min="3" max="16384" width="8.70312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baseColWidth="10" defaultColWidth="8.9375" defaultRowHeight="12.4"/>
  <cols>
    <col min="2" max="2" width="27.351562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000000-0000-0000-0000-000000000000}"/>
    </customSheetView>
    <customSheetView guid="{4BDF1A28-30D5-449D-B20E-D6C97EF9FAE1}" showAutoFilter="1">
      <selection activeCell="C1" sqref="C1:D65536"/>
      <pageMargins left="0.75" right="0.75" top="1" bottom="1" header="0.3" footer="0.3"/>
      <pageSetup orientation="portrait"/>
      <autoFilter ref="B1:C1" xr:uid="{00000000-0000-0000-0000-000000000000}"/>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4" activePane="bottomRight" state="frozen"/>
      <selection activeCell="B24" sqref="B24:J24"/>
      <selection pane="topRight" activeCell="B24" sqref="B24:J24"/>
      <selection pane="bottomLeft" activeCell="B24" sqref="B24:J24"/>
      <selection pane="bottomRight" activeCell="B18" sqref="B18"/>
    </sheetView>
  </sheetViews>
  <sheetFormatPr baseColWidth="10" defaultColWidth="11" defaultRowHeight="12.4"/>
  <cols>
    <col min="1" max="1" width="0.87890625" style="102" customWidth="1"/>
    <col min="2" max="2" width="10.05859375" style="102" customWidth="1"/>
    <col min="3" max="3" width="11.46875" style="102" customWidth="1"/>
    <col min="4" max="4" width="17.05859375" style="190" customWidth="1"/>
    <col min="5" max="5" width="42.29296875" style="102" customWidth="1"/>
    <col min="6" max="6" width="53.29296875" style="102" customWidth="1"/>
    <col min="7" max="7" width="0.87890625" style="102" customWidth="1"/>
    <col min="8" max="16384" width="11" style="102"/>
  </cols>
  <sheetData>
    <row r="1" spans="1:7" ht="12.7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4.6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56.25">
      <c r="A14" s="349"/>
      <c r="B14" s="227">
        <v>1.1000000000000001</v>
      </c>
      <c r="C14" s="228" t="s">
        <v>11911</v>
      </c>
      <c r="D14" s="251">
        <v>43455</v>
      </c>
      <c r="E14" s="229" t="s">
        <v>12726</v>
      </c>
      <c r="F14" s="229" t="s">
        <v>12507</v>
      </c>
      <c r="G14" s="28"/>
    </row>
    <row r="15" spans="1:7" ht="56.2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56.25">
      <c r="A18" s="349"/>
      <c r="B18" s="316">
        <v>2.2000000000000002</v>
      </c>
      <c r="C18" s="317" t="s">
        <v>11911</v>
      </c>
      <c r="D18" s="318">
        <v>44132</v>
      </c>
      <c r="E18" s="319" t="s">
        <v>13884</v>
      </c>
      <c r="F18" s="319" t="s">
        <v>13885</v>
      </c>
      <c r="G18" s="28"/>
    </row>
    <row r="19" spans="1:7" ht="12.75" thickBot="1">
      <c r="A19" s="350"/>
      <c r="B19" s="351" t="str">
        <f ca="1">OFFSET(L!$C$1,MATCH("General"&amp;"Cpy",L!$A:$A,0)-1,SL,,)</f>
        <v>© 2020 Responsible Minerals Initiative. All rights reserved.</v>
      </c>
      <c r="C19" s="351"/>
      <c r="D19" s="351"/>
      <c r="E19" s="351"/>
      <c r="F19" s="351"/>
      <c r="G19" s="29"/>
    </row>
    <row r="20" spans="1:7" ht="12.7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baseColWidth="10" defaultColWidth="8.87890625" defaultRowHeight="12.4"/>
  <cols>
    <col min="1" max="1" width="1.703125" style="230" customWidth="1"/>
    <col min="2" max="2" width="35.46875" style="230" customWidth="1"/>
    <col min="3" max="3" width="105.46875" style="230" customWidth="1"/>
    <col min="4" max="5" width="1.703125" style="230" customWidth="1"/>
    <col min="6" max="6" width="52" style="230" customWidth="1"/>
    <col min="7" max="7" width="4.87890625" style="230" customWidth="1"/>
    <col min="8" max="16384" width="8.87890625" style="230"/>
  </cols>
  <sheetData>
    <row r="1" spans="1:8" ht="90.6" customHeight="1" thickTop="1">
      <c r="A1" s="355"/>
      <c r="B1" s="356"/>
      <c r="C1" s="356"/>
      <c r="D1" s="357"/>
    </row>
    <row r="2" spans="1:8" ht="14.65">
      <c r="A2" s="231"/>
      <c r="B2" s="232" t="str">
        <f ca="1">OFFSET(L!$C$1,MATCH("Definitions"&amp;ADDRESS(ROW(),COLUMN(),4),L!$A:$A,0)-1,SL,,)</f>
        <v>ITEM</v>
      </c>
      <c r="C2" s="232" t="str">
        <f ca="1">OFFSET(L!$C$1,MATCH("Definitions"&amp;ADDRESS(ROW(),COLUMN(),4),L!$A:$A,0)-1,SL,,)</f>
        <v>DEFINITION</v>
      </c>
      <c r="D2" s="359"/>
      <c r="E2" s="233"/>
    </row>
    <row r="3" spans="1:8" ht="43.9">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58.5">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0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1.6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87.75">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3.9">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3.150000000000006">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3.9">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02.4">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29.2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58.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87.75">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3.9">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3.150000000000006">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46.25">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31.65">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05"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58.5">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4.65">
      <c r="A21" s="231"/>
      <c r="B21" s="358" t="str">
        <f ca="1">OFFSET(L!$C$1,MATCH("General"&amp;"Cpy",L!$A:$A,0)-1,SL,,)</f>
        <v>© 2020 Responsible Minerals Initiative. All rights reserved.</v>
      </c>
      <c r="C21" s="358"/>
      <c r="D21" s="359"/>
      <c r="E21" s="234"/>
    </row>
    <row r="22" spans="1:5" ht="12.75" thickBot="1">
      <c r="A22" s="235"/>
      <c r="B22" s="236"/>
      <c r="C22" s="236"/>
      <c r="D22" s="360"/>
    </row>
    <row r="23" spans="1:5" ht="12.7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workbookViewId="0">
      <selection activeCell="D77" sqref="D77:E77"/>
    </sheetView>
  </sheetViews>
  <sheetFormatPr baseColWidth="10" defaultColWidth="8.87890625" defaultRowHeight="12.4"/>
  <cols>
    <col min="1" max="1" width="1.87890625" customWidth="1"/>
    <col min="2" max="2" width="84.29296875" customWidth="1"/>
    <col min="3" max="3" width="1.703125" customWidth="1"/>
    <col min="4" max="5" width="16.703125" customWidth="1"/>
    <col min="6" max="6" width="1.703125" customWidth="1"/>
    <col min="7" max="9" width="16.703125" customWidth="1"/>
    <col min="10" max="10" width="17.87890625" customWidth="1"/>
    <col min="11" max="11" width="3" customWidth="1"/>
    <col min="12" max="12" width="3.703125" style="102" hidden="1" customWidth="1"/>
    <col min="13" max="15" width="4.87890625" style="102" hidden="1" customWidth="1"/>
    <col min="16" max="23" width="9.05859375" hidden="1" customWidth="1"/>
    <col min="24" max="24" width="27.703125" hidden="1" customWidth="1"/>
    <col min="25" max="25" width="8.87890625" hidden="1" customWidth="1"/>
    <col min="26" max="32" width="8.87890625" customWidth="1"/>
  </cols>
  <sheetData>
    <row r="1" spans="1:34" ht="15" thickTop="1">
      <c r="A1" s="380"/>
      <c r="B1" s="381"/>
      <c r="C1" s="381"/>
      <c r="D1" s="381"/>
      <c r="E1" s="381"/>
      <c r="F1" s="381"/>
      <c r="G1" s="381"/>
      <c r="H1" s="381"/>
      <c r="I1" s="381"/>
      <c r="J1" s="381"/>
      <c r="K1" s="382"/>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3" t="str">
        <f ca="1">OFFSET(L!$C$1,MATCH("Declaration"&amp;ADDRESS(ROW(),COLUMN(),4),L!$A:$A,0)-1,SL,,)</f>
        <v>Cobalt Reporting Template (CRT)</v>
      </c>
      <c r="E2" s="384"/>
      <c r="F2" s="384"/>
      <c r="G2" s="384"/>
      <c r="H2" s="384"/>
      <c r="I2" s="384"/>
      <c r="J2" s="385"/>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
      <c r="A4" s="33"/>
      <c r="B4" s="389" t="str">
        <f ca="1">OFFSET(L!$C$1,MATCH("Declaration"&amp;ADDRESS(ROW(),COLUMN(),4),L!$A:$A,0)-1,SL,,)</f>
        <v>The purpose of this document is to collect sourcing information on cobalt.</v>
      </c>
      <c r="C4" s="389"/>
      <c r="D4" s="389"/>
      <c r="E4" s="389"/>
      <c r="F4" s="389"/>
      <c r="G4" s="389"/>
      <c r="H4" s="389"/>
      <c r="I4" s="393" t="str">
        <f ca="1">OFFSET(L!$C$1,MATCH("Declaration"&amp;ADDRESS(ROW(),COLUMN(),4),L!$A:$A,0)-1,SL,,)</f>
        <v>Link to Terms &amp; Conditions</v>
      </c>
      <c r="J4" s="393"/>
      <c r="K4" s="35"/>
      <c r="L4" s="122"/>
      <c r="M4" s="111"/>
      <c r="N4" s="111"/>
      <c r="O4" s="112"/>
      <c r="P4" s="7"/>
      <c r="Q4" s="7"/>
      <c r="R4" s="7"/>
      <c r="S4" s="7"/>
      <c r="T4" s="7"/>
      <c r="U4" s="7"/>
      <c r="V4" s="7"/>
      <c r="W4" s="7"/>
      <c r="X4" s="7"/>
      <c r="Y4" s="7"/>
      <c r="Z4" s="7"/>
      <c r="AA4" s="7"/>
      <c r="AB4" s="7"/>
      <c r="AC4" s="7"/>
      <c r="AD4" s="7"/>
      <c r="AE4" s="7"/>
      <c r="AF4" s="7"/>
      <c r="AG4" s="7"/>
      <c r="AH4" s="7"/>
    </row>
    <row r="5" spans="1:34" ht="14.65">
      <c r="A5" s="145" t="str">
        <f>LEFT(D9,1)</f>
        <v>C</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29.25">
      <c r="A6" s="33"/>
      <c r="B6" s="389" t="str">
        <f ca="1">OFFSET(L!$C$1,MATCH("Declaration"&amp;ADDRESS(ROW(),COLUMN(),4),L!$A:$A,0)-1,SL,,)</f>
        <v>Mandatory fields are noted with an asterisk (*).  Consult the instructions tab for guidance on how to answer each question.</v>
      </c>
      <c r="C6" s="389"/>
      <c r="D6" s="389"/>
      <c r="E6" s="389"/>
      <c r="F6" s="389"/>
      <c r="G6" s="389"/>
      <c r="H6" s="389"/>
      <c r="I6" s="389"/>
      <c r="J6" s="389"/>
      <c r="K6" s="35"/>
      <c r="L6" s="122" t="s">
        <v>332</v>
      </c>
      <c r="M6" s="111"/>
      <c r="N6" s="111"/>
      <c r="O6" s="112"/>
      <c r="P6" s="7"/>
      <c r="Q6" s="7"/>
      <c r="R6" s="7"/>
      <c r="S6" s="7"/>
      <c r="T6" s="7"/>
      <c r="U6" s="7"/>
      <c r="V6" s="7"/>
      <c r="W6" s="7"/>
      <c r="X6" s="7"/>
      <c r="Y6" s="7"/>
      <c r="Z6" s="7"/>
      <c r="AA6" s="7"/>
      <c r="AB6" s="7"/>
      <c r="AC6" s="7"/>
      <c r="AD6" s="7"/>
      <c r="AE6" s="7"/>
      <c r="AF6" s="7"/>
      <c r="AG6" s="7"/>
      <c r="AH6" s="7"/>
    </row>
    <row r="7" spans="1:34" ht="15">
      <c r="A7" s="33"/>
      <c r="B7" s="394" t="str">
        <f ca="1">OFFSET(L!$C$1,MATCH("Declaration"&amp;ADDRESS(ROW(),COLUMN(),4),L!$A:$A,0)-1,SL,,)</f>
        <v>Company Information</v>
      </c>
      <c r="C7" s="394"/>
      <c r="D7" s="394"/>
      <c r="E7" s="394"/>
      <c r="F7" s="394"/>
      <c r="G7" s="394"/>
      <c r="H7" s="394"/>
      <c r="I7" s="394"/>
      <c r="J7" s="394"/>
      <c r="K7" s="35"/>
      <c r="L7" s="122"/>
      <c r="M7" s="111"/>
      <c r="N7" s="111"/>
      <c r="O7" s="112"/>
      <c r="P7" s="7"/>
      <c r="Q7" s="7"/>
      <c r="R7" s="7"/>
      <c r="S7" s="7"/>
      <c r="T7" s="7"/>
      <c r="U7" s="7"/>
      <c r="V7" s="7"/>
      <c r="W7" s="7"/>
      <c r="X7" s="7"/>
      <c r="Y7" s="7"/>
      <c r="Z7" s="7"/>
      <c r="AA7" s="7"/>
      <c r="AB7" s="7"/>
      <c r="AC7" s="7"/>
      <c r="AD7" s="7"/>
      <c r="AE7" s="7"/>
      <c r="AF7" s="7"/>
      <c r="AG7" s="7"/>
      <c r="AH7" s="7"/>
    </row>
    <row r="8" spans="1:34" ht="15">
      <c r="A8" s="37"/>
      <c r="B8" s="76" t="str">
        <f ca="1">OFFSET(L!$C$1,MATCH("Declaration"&amp;ADDRESS(ROW(),COLUMN(),4),L!$A:$A,0)-1,SL,,)</f>
        <v>Company Name (*):</v>
      </c>
      <c r="C8" s="77"/>
      <c r="D8" s="386" t="s">
        <v>14060</v>
      </c>
      <c r="E8" s="387"/>
      <c r="F8" s="387"/>
      <c r="G8" s="387"/>
      <c r="H8" s="387"/>
      <c r="I8" s="387"/>
      <c r="J8" s="388"/>
      <c r="K8" s="38"/>
      <c r="L8" s="122"/>
      <c r="M8" s="111"/>
      <c r="N8" s="111"/>
      <c r="O8" s="112"/>
      <c r="P8" s="7"/>
      <c r="Q8" s="7"/>
      <c r="R8" s="7"/>
      <c r="S8" s="7"/>
      <c r="T8" s="7"/>
      <c r="U8" s="7"/>
      <c r="V8" s="7"/>
      <c r="W8" s="7"/>
      <c r="X8" s="7"/>
      <c r="Y8" s="7"/>
      <c r="Z8" s="7"/>
      <c r="AA8" s="7"/>
      <c r="AB8" s="7"/>
      <c r="AC8" s="7"/>
      <c r="AD8" s="7"/>
      <c r="AE8" s="7"/>
      <c r="AF8" s="7"/>
      <c r="AG8" s="7"/>
      <c r="AH8" s="7"/>
    </row>
    <row r="9" spans="1:34" ht="15">
      <c r="A9" s="37"/>
      <c r="B9" s="76" t="str">
        <f ca="1">OFFSET(L!$C$1,MATCH("Declaration"&amp;ADDRESS(ROW(),COLUMN(),4),L!$A:$A,0)-1,SL,,)</f>
        <v>Declaration Scope or Class (*):</v>
      </c>
      <c r="C9" s="77"/>
      <c r="D9" s="409" t="s">
        <v>12508</v>
      </c>
      <c r="E9" s="410"/>
      <c r="F9" s="410"/>
      <c r="G9" s="411"/>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5" t="str">
        <f ca="1">OFFSET(L!$C$1,MATCH("Declaration"&amp;ADDRESS(ROW(),COLUMN(),4)&amp;LEFT($D$9,1),L!$A:$A,0)-1,SL,,)</f>
        <v>Description of Scope: (*)</v>
      </c>
      <c r="C10" s="132"/>
      <c r="D10" s="390" t="s">
        <v>14061</v>
      </c>
      <c r="E10" s="391"/>
      <c r="F10" s="391"/>
      <c r="G10" s="391"/>
      <c r="H10" s="391"/>
      <c r="I10" s="391"/>
      <c r="J10" s="392"/>
      <c r="K10" s="35"/>
      <c r="L10" s="122"/>
      <c r="M10" s="111"/>
      <c r="N10" s="111"/>
      <c r="O10" s="112"/>
      <c r="Q10" s="7"/>
      <c r="R10" s="7"/>
      <c r="S10" s="7"/>
      <c r="T10" s="7"/>
      <c r="U10" s="7"/>
      <c r="V10" s="7"/>
      <c r="W10" s="7"/>
      <c r="X10" s="7"/>
      <c r="Y10" s="7"/>
      <c r="Z10" s="7"/>
      <c r="AA10" s="7"/>
      <c r="AB10" s="7"/>
      <c r="AC10" s="7"/>
      <c r="AD10" s="7"/>
      <c r="AE10" s="7"/>
      <c r="AF10" s="7"/>
      <c r="AG10" s="7"/>
      <c r="AH10" s="7"/>
    </row>
    <row r="11" spans="1:34" ht="15">
      <c r="A11" s="37"/>
      <c r="B11" s="396"/>
      <c r="C11" s="132"/>
      <c r="D11" s="397" t="str">
        <f ca="1">IF(D9=Q9,OFFSET(L!$C$1,MATCH("Declaration"&amp;ADDRESS(ROW(),COLUMN(),4),L!$A:$A,0)-1,SL,,),"")</f>
        <v/>
      </c>
      <c r="E11" s="398"/>
      <c r="F11" s="398"/>
      <c r="G11" s="398"/>
      <c r="H11" s="398"/>
      <c r="I11" s="398"/>
      <c r="J11" s="399"/>
      <c r="K11" s="35"/>
      <c r="L11" s="122"/>
      <c r="M11" s="111"/>
      <c r="N11" s="111"/>
      <c r="O11" s="112"/>
      <c r="Q11" s="7"/>
      <c r="R11" s="7"/>
      <c r="S11" s="7"/>
      <c r="T11" s="7"/>
      <c r="U11" s="7"/>
      <c r="V11" s="7"/>
      <c r="W11" s="7"/>
      <c r="X11" s="7"/>
      <c r="Y11" s="7"/>
      <c r="Z11" s="7"/>
      <c r="AA11" s="7"/>
      <c r="AB11" s="7"/>
      <c r="AC11" s="7"/>
      <c r="AD11" s="7"/>
      <c r="AE11" s="7"/>
      <c r="AF11" s="7"/>
      <c r="AG11" s="7"/>
      <c r="AH11" s="7"/>
    </row>
    <row r="12" spans="1:34" ht="15">
      <c r="A12" s="37"/>
      <c r="B12" s="39" t="str">
        <f ca="1">OFFSET(L!$C$1,MATCH("Declaration"&amp;ADDRESS(ROW(),COLUMN(),4),L!$A:$A,0)-1,SL,,)</f>
        <v>Company Unique ID:</v>
      </c>
      <c r="C12" s="78"/>
      <c r="D12" s="377" t="s">
        <v>14062</v>
      </c>
      <c r="E12" s="375"/>
      <c r="F12" s="375"/>
      <c r="G12" s="375"/>
      <c r="H12" s="375"/>
      <c r="I12" s="375"/>
      <c r="J12" s="376"/>
      <c r="K12" s="35"/>
      <c r="L12" s="122"/>
      <c r="M12" s="111"/>
      <c r="N12" s="111"/>
      <c r="O12" s="112"/>
      <c r="Q12" s="7"/>
      <c r="R12" s="7"/>
      <c r="S12" s="7"/>
      <c r="T12" s="7"/>
      <c r="U12" s="7"/>
      <c r="V12" s="7"/>
      <c r="W12" s="7"/>
      <c r="X12" s="7"/>
      <c r="Y12" s="7"/>
      <c r="Z12" s="7"/>
      <c r="AA12" s="7"/>
      <c r="AB12" s="7"/>
      <c r="AC12" s="7"/>
      <c r="AD12" s="7"/>
      <c r="AE12" s="7"/>
      <c r="AF12" s="7"/>
      <c r="AG12" s="7"/>
      <c r="AH12" s="7"/>
    </row>
    <row r="13" spans="1:34" ht="15">
      <c r="A13" s="37"/>
      <c r="B13" s="39" t="str">
        <f ca="1">OFFSET(L!$C$1,MATCH("Declaration"&amp;ADDRESS(ROW(),COLUMN(),4),L!$A:$A,0)-1,SL,,)</f>
        <v>Company Unique ID Authority:</v>
      </c>
      <c r="C13" s="78"/>
      <c r="D13" s="377" t="s">
        <v>14063</v>
      </c>
      <c r="E13" s="375"/>
      <c r="F13" s="375"/>
      <c r="G13" s="375"/>
      <c r="H13" s="375"/>
      <c r="I13" s="375"/>
      <c r="J13" s="376"/>
      <c r="K13" s="35"/>
      <c r="L13" s="122"/>
      <c r="M13" s="111"/>
      <c r="N13" s="111"/>
      <c r="O13" s="112"/>
      <c r="Q13" s="7"/>
      <c r="R13" s="7"/>
      <c r="S13" s="7"/>
      <c r="T13" s="7"/>
      <c r="U13" s="7"/>
      <c r="V13" s="7"/>
      <c r="W13" s="7"/>
      <c r="X13" s="7"/>
      <c r="Y13" s="7"/>
      <c r="Z13" s="7"/>
      <c r="AA13" s="7"/>
      <c r="AB13" s="7"/>
      <c r="AC13" s="7"/>
      <c r="AD13" s="7"/>
      <c r="AE13" s="7"/>
      <c r="AF13" s="7"/>
      <c r="AG13" s="7"/>
      <c r="AH13" s="7"/>
    </row>
    <row r="14" spans="1:34" ht="15">
      <c r="A14" s="37"/>
      <c r="B14" s="39" t="str">
        <f ca="1">OFFSET(L!$C$1,MATCH("Declaration"&amp;ADDRESS(ROW(),COLUMN(),4),L!$A:$A,0)-1,SL,,)</f>
        <v>Address:</v>
      </c>
      <c r="C14" s="78"/>
      <c r="D14" s="377" t="s">
        <v>14064</v>
      </c>
      <c r="E14" s="375"/>
      <c r="F14" s="375"/>
      <c r="G14" s="375"/>
      <c r="H14" s="375"/>
      <c r="I14" s="375"/>
      <c r="J14" s="376"/>
      <c r="K14" s="35"/>
      <c r="L14" s="122"/>
      <c r="M14" s="111"/>
      <c r="N14" s="111"/>
      <c r="O14" s="112"/>
      <c r="Q14" s="7"/>
      <c r="R14" s="7"/>
      <c r="S14" s="7"/>
      <c r="T14" s="7"/>
      <c r="U14" s="7"/>
      <c r="V14" s="7"/>
      <c r="W14" s="7"/>
      <c r="X14" s="7"/>
      <c r="Y14" s="7"/>
      <c r="Z14" s="7"/>
      <c r="AA14" s="7"/>
      <c r="AB14" s="7"/>
      <c r="AC14" s="7"/>
      <c r="AD14" s="7"/>
      <c r="AE14" s="7"/>
      <c r="AF14" s="7"/>
      <c r="AG14" s="7"/>
      <c r="AH14" s="7"/>
    </row>
    <row r="15" spans="1:34" ht="15">
      <c r="A15" s="37"/>
      <c r="B15" s="39" t="str">
        <f ca="1">OFFSET(L!$C$1,MATCH("Declaration"&amp;ADDRESS(ROW(),COLUMN(),4),L!$A:$A,0)-1,SL,,)</f>
        <v>Contact Name (*):</v>
      </c>
      <c r="C15" s="78"/>
      <c r="D15" s="377" t="s">
        <v>14065</v>
      </c>
      <c r="E15" s="375"/>
      <c r="F15" s="375"/>
      <c r="G15" s="375"/>
      <c r="H15" s="375"/>
      <c r="I15" s="375"/>
      <c r="J15" s="376"/>
      <c r="K15" s="35"/>
      <c r="L15" s="122"/>
      <c r="M15" s="111"/>
      <c r="N15" s="111"/>
      <c r="O15" s="112"/>
      <c r="Q15" s="7"/>
      <c r="R15" s="7"/>
      <c r="S15" s="7"/>
      <c r="T15" s="7"/>
      <c r="U15" s="7"/>
      <c r="V15" s="7"/>
      <c r="W15" s="7"/>
      <c r="X15" s="7"/>
      <c r="Y15" s="7"/>
      <c r="Z15" s="7"/>
      <c r="AA15" s="7"/>
      <c r="AB15" s="7"/>
      <c r="AC15" s="7"/>
      <c r="AD15" s="7"/>
      <c r="AE15" s="7"/>
      <c r="AF15" s="7"/>
      <c r="AG15" s="7"/>
      <c r="AH15" s="7"/>
    </row>
    <row r="16" spans="1:34" ht="15">
      <c r="A16" s="37"/>
      <c r="B16" s="39" t="str">
        <f ca="1">OFFSET(L!$C$1,MATCH("Declaration"&amp;ADDRESS(ROW(),COLUMN(),4),L!$A:$A,0)-1,SL,,)</f>
        <v>Email – Contact (*):</v>
      </c>
      <c r="C16" s="78"/>
      <c r="D16" s="433" t="s">
        <v>14066</v>
      </c>
      <c r="E16" s="375"/>
      <c r="F16" s="375"/>
      <c r="G16" s="375"/>
      <c r="H16" s="375"/>
      <c r="I16" s="375"/>
      <c r="J16" s="376"/>
      <c r="K16" s="35"/>
      <c r="L16" s="122"/>
      <c r="M16" s="111"/>
      <c r="N16" s="111"/>
      <c r="O16" s="112"/>
      <c r="Q16" s="7"/>
      <c r="R16" s="7"/>
      <c r="S16" s="7"/>
      <c r="T16" s="7"/>
      <c r="U16" s="7"/>
      <c r="V16" s="7"/>
      <c r="W16" s="7"/>
      <c r="X16" s="7"/>
      <c r="Y16" s="7"/>
      <c r="Z16" s="7"/>
      <c r="AA16" s="7"/>
      <c r="AB16" s="7"/>
      <c r="AC16" s="7"/>
      <c r="AD16" s="7"/>
      <c r="AE16" s="7"/>
      <c r="AF16" s="7"/>
      <c r="AG16" s="7"/>
      <c r="AH16" s="7"/>
    </row>
    <row r="17" spans="1:34" ht="15">
      <c r="A17" s="37"/>
      <c r="B17" s="39" t="str">
        <f ca="1">OFFSET(L!$C$1,MATCH("Declaration"&amp;ADDRESS(ROW(),COLUMN(),4),L!$A:$A,0)-1,SL,,)</f>
        <v>Phone – Contact (*):</v>
      </c>
      <c r="C17" s="78"/>
      <c r="D17" s="377" t="s">
        <v>14067</v>
      </c>
      <c r="E17" s="375"/>
      <c r="F17" s="375"/>
      <c r="G17" s="375"/>
      <c r="H17" s="375"/>
      <c r="I17" s="375"/>
      <c r="J17" s="376"/>
      <c r="K17" s="35"/>
      <c r="L17" s="122"/>
      <c r="M17" s="111"/>
      <c r="N17" s="111"/>
      <c r="O17" s="112"/>
      <c r="Q17" s="7"/>
      <c r="R17" s="7"/>
      <c r="S17" s="7"/>
      <c r="T17" s="7"/>
      <c r="U17" s="7"/>
      <c r="V17" s="7"/>
      <c r="W17" s="7"/>
      <c r="X17" s="7"/>
      <c r="Y17" s="7"/>
      <c r="Z17" s="7"/>
      <c r="AA17" s="7"/>
      <c r="AB17" s="7"/>
      <c r="AC17" s="7"/>
      <c r="AD17" s="7"/>
      <c r="AE17" s="7"/>
      <c r="AF17" s="7"/>
      <c r="AG17" s="7"/>
      <c r="AH17" s="7"/>
    </row>
    <row r="18" spans="1:34" ht="22.9">
      <c r="A18" s="37"/>
      <c r="B18" s="39" t="str">
        <f ca="1">OFFSET(L!$C$1,MATCH("Declaration"&amp;ADDRESS(ROW(),COLUMN(),4),L!$A:$A,0)-1,SL,,)</f>
        <v>Authorizer (*):</v>
      </c>
      <c r="C18" s="78"/>
      <c r="D18" s="377" t="s">
        <v>14065</v>
      </c>
      <c r="E18" s="375"/>
      <c r="F18" s="375"/>
      <c r="G18" s="375"/>
      <c r="H18" s="375"/>
      <c r="I18" s="375"/>
      <c r="J18" s="376"/>
      <c r="K18" s="35"/>
      <c r="L18" s="116"/>
      <c r="M18" s="111"/>
      <c r="N18" s="111"/>
      <c r="O18" s="112"/>
      <c r="Q18" s="7"/>
      <c r="R18" s="7"/>
      <c r="S18" s="7"/>
      <c r="T18" s="7"/>
      <c r="U18" s="7"/>
      <c r="V18" s="7"/>
      <c r="W18" s="7"/>
      <c r="X18" s="7"/>
      <c r="Y18" s="7"/>
      <c r="Z18" s="7"/>
      <c r="AA18" s="7"/>
      <c r="AB18" s="7"/>
      <c r="AC18" s="7"/>
      <c r="AD18" s="7"/>
      <c r="AE18" s="7"/>
      <c r="AF18" s="7"/>
      <c r="AG18" s="7"/>
      <c r="AH18" s="7"/>
    </row>
    <row r="19" spans="1:34" ht="22.9">
      <c r="A19" s="37"/>
      <c r="B19" s="39" t="str">
        <f ca="1">OFFSET(L!$C$1,MATCH("Declaration"&amp;ADDRESS(ROW(),COLUMN(),4),L!$A:$A,0)-1,SL,,)</f>
        <v>Title - Authorizer:</v>
      </c>
      <c r="C19" s="78"/>
      <c r="D19" s="377" t="s">
        <v>14068</v>
      </c>
      <c r="E19" s="375"/>
      <c r="F19" s="375"/>
      <c r="G19" s="375"/>
      <c r="H19" s="375"/>
      <c r="I19" s="375"/>
      <c r="J19" s="37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9">
      <c r="A20" s="37"/>
      <c r="B20" s="39" t="str">
        <f ca="1">OFFSET(L!$C$1,MATCH("Declaration"&amp;ADDRESS(ROW(),COLUMN(),4),L!$A:$A,0)-1,SL,,)</f>
        <v>Email - Authorizer (*):</v>
      </c>
      <c r="C20" s="78"/>
      <c r="D20" s="433" t="s">
        <v>14066</v>
      </c>
      <c r="E20" s="375"/>
      <c r="F20" s="375"/>
      <c r="G20" s="375"/>
      <c r="H20" s="375"/>
      <c r="I20" s="375"/>
      <c r="J20" s="37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
      <c r="A21" s="37"/>
      <c r="B21" s="39" t="str">
        <f ca="1">OFFSET(L!$C$1,MATCH("Declaration"&amp;ADDRESS(ROW(),COLUMN(),4),L!$A:$A,0)-1,SL,,)</f>
        <v>Phone - Authorizer:</v>
      </c>
      <c r="C21" s="144"/>
      <c r="D21" s="377" t="s">
        <v>14067</v>
      </c>
      <c r="E21" s="375"/>
      <c r="F21" s="375"/>
      <c r="G21" s="375"/>
      <c r="H21" s="375"/>
      <c r="I21" s="375"/>
      <c r="J21" s="376"/>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7.649999999999999">
      <c r="A22" s="37"/>
      <c r="B22" s="39" t="str">
        <f ca="1">OFFSET(L!$C$1,MATCH("Declaration"&amp;ADDRESS(ROW(),COLUMN(),4),L!$A:$A,0)-1,SL,,)</f>
        <v>Effective Date (*):</v>
      </c>
      <c r="C22" s="79"/>
      <c r="D22" s="412">
        <v>44158</v>
      </c>
      <c r="E22" s="413"/>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7.649999999999999">
      <c r="A23" s="40"/>
      <c r="B23" s="80"/>
      <c r="C23" s="15"/>
      <c r="D23" s="408"/>
      <c r="E23" s="408"/>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4.25">
      <c r="A25" s="40"/>
      <c r="B25" s="43" t="str">
        <f ca="1">OFFSET(L!$C$1,MATCH("Declaration"&amp;ADDRESS(ROW(),COLUMN(),4),L!$A:$A,0)-1,SL,,)</f>
        <v>1) Is any of the cobalt intentionally added or used in the product(s) or in the production process?  (*)</v>
      </c>
      <c r="C25" s="15"/>
      <c r="D25" s="405" t="str">
        <f ca="1">OFFSET(L!$C$1,MATCH("Declaration"&amp;ADDRESS(ROW(),COLUMN(),4),L!$A:$A,0)-1,SL,,)</f>
        <v>Answer</v>
      </c>
      <c r="E25" s="405"/>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9">
      <c r="A26" s="40"/>
      <c r="B26" s="39" t="str">
        <f ca="1">OFFSET(L!$C$1,MATCH("Declaration"&amp;ADDRESS(ROW(),COLUMN(),4),L!$A:$A,0)-1,SL,,)&amp;P26</f>
        <v>Cobalt</v>
      </c>
      <c r="C26" s="34"/>
      <c r="D26" s="373" t="s">
        <v>372</v>
      </c>
      <c r="E26" s="374"/>
      <c r="F26" s="10"/>
      <c r="G26" s="362"/>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9"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9"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9"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7.649999999999999">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79" t="str">
        <f ca="1">D25</f>
        <v>Answer</v>
      </c>
      <c r="E31" s="379"/>
      <c r="F31" s="16"/>
      <c r="G31" s="43" t="str">
        <f ca="1">G25</f>
        <v>Comments</v>
      </c>
      <c r="H31" s="407"/>
      <c r="I31" s="407"/>
      <c r="J31" s="407"/>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9">
      <c r="A32" s="40"/>
      <c r="B32" s="39" t="str">
        <f ca="1">OFFSET(L!$C$1,MATCH("Declaration"&amp;ADDRESS(ROW(),COLUMN(),4),L!$A:$A,0)-1,SL,,)&amp;P32</f>
        <v>Cobalt</v>
      </c>
      <c r="C32" s="8"/>
      <c r="D32" s="373"/>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9"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9"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9"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7.649999999999999">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3" customHeight="1">
      <c r="A37" s="40"/>
      <c r="B37" s="43" t="str">
        <f ca="1">OFFSET(L!$C$1,MATCH("Declaration"&amp;ADDRESS(ROW(),COLUMN(),4),L!$A:$A,0)-1,SL,,)&amp;Q31</f>
        <v xml:space="preserve">3) Does 100 percent of the cobalt originate from recycled or scrap sources? </v>
      </c>
      <c r="C37" s="8"/>
      <c r="D37" s="379" t="str">
        <f ca="1">D25</f>
        <v>Answer</v>
      </c>
      <c r="E37" s="379"/>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9">
      <c r="A38" s="40"/>
      <c r="B38" s="39" t="str">
        <f ca="1">B32</f>
        <v>Cobalt</v>
      </c>
      <c r="C38" s="8"/>
      <c r="D38" s="373"/>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9"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9"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9"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7.649999999999999">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25" customHeight="1">
      <c r="A43" s="40"/>
      <c r="B43" s="142" t="str">
        <f ca="1">OFFSET(L!$C$1,MATCH("Declaration"&amp;ADDRESS(ROW(),COLUMN(),4),L!$A:$A,0)-1,SL,,)&amp;Q31</f>
        <v>4) What percentage of relevant suppliers have provided a response to your supply chain survey?</v>
      </c>
      <c r="C43" s="8"/>
      <c r="D43" s="379" t="str">
        <f ca="1">D25</f>
        <v>Answer</v>
      </c>
      <c r="E43" s="379"/>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9">
      <c r="A44" s="40"/>
      <c r="B44" s="39" t="str">
        <f ca="1">B32</f>
        <v>Cobalt</v>
      </c>
      <c r="C44" s="34"/>
      <c r="D44" s="371"/>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9"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9"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9"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
      <c r="A49" s="40"/>
      <c r="B49" s="142" t="str">
        <f ca="1">OFFSET(L!$C$1,MATCH("Declaration"&amp;ADDRESS(ROW(),COLUMN(),4),L!$A:$A,0)-1,SL,,)&amp;Q31</f>
        <v xml:space="preserve">5) Have you identified all of the smelters supplying the cobalt to your supply chain? </v>
      </c>
      <c r="C49" s="8"/>
      <c r="D49" s="379" t="str">
        <f ca="1">D25</f>
        <v>Answer</v>
      </c>
      <c r="E49" s="379"/>
      <c r="F49" s="16"/>
      <c r="G49" s="43" t="str">
        <f ca="1">G25</f>
        <v>Comments</v>
      </c>
      <c r="H49" s="378"/>
      <c r="I49" s="378"/>
      <c r="J49" s="378"/>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9">
      <c r="A50" s="40"/>
      <c r="B50" s="39" t="str">
        <f ca="1">B32</f>
        <v>Cobalt</v>
      </c>
      <c r="C50" s="8"/>
      <c r="D50" s="400"/>
      <c r="E50" s="401"/>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9"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9"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9"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
      <c r="A55" s="40"/>
      <c r="B55" s="43" t="str">
        <f ca="1">OFFSET(L!$C$1,MATCH("Declaration"&amp;ADDRESS(ROW(),COLUMN(),4),L!$A:$A,0)-1,SL,,)&amp;Q31</f>
        <v xml:space="preserve">6) Has all applicable smelter information received by your company been reported in this declaration? </v>
      </c>
      <c r="C55" s="8"/>
      <c r="D55" s="379" t="str">
        <f ca="1">D25</f>
        <v>Answer</v>
      </c>
      <c r="E55" s="379"/>
      <c r="F55" s="16"/>
      <c r="G55" s="43" t="str">
        <f ca="1">G25</f>
        <v>Comments</v>
      </c>
      <c r="H55" s="378" t="str">
        <f>IF(Q63="(*)","Click here to enter smelter names","")</f>
        <v/>
      </c>
      <c r="I55" s="378"/>
      <c r="J55" s="378"/>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9">
      <c r="A56" s="40"/>
      <c r="B56" s="39" t="str">
        <f ca="1">B32</f>
        <v>Cobalt</v>
      </c>
      <c r="C56" s="34"/>
      <c r="D56" s="373"/>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9"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9"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9"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4.6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4.65">
      <c r="A61" s="40"/>
      <c r="B61" s="417" t="str">
        <f ca="1">OFFSET(L!$C$1,MATCH("Declaration"&amp;ADDRESS(ROW(),COLUMN(),4),L!$A:$A,0)-1,SL,,)</f>
        <v>Answer the Following Questions at a Company Level</v>
      </c>
      <c r="C61" s="417"/>
      <c r="D61" s="417"/>
      <c r="E61" s="417"/>
      <c r="F61" s="417"/>
      <c r="G61" s="417"/>
      <c r="H61" s="417"/>
      <c r="I61" s="417"/>
      <c r="J61" s="417"/>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
      <c r="A62" s="50"/>
      <c r="B62" s="51" t="str">
        <f ca="1">OFFSET(L!$C$1,MATCH("Declaration"&amp;ADDRESS(ROW(),COLUMN(),4),L!$A:$A,0)-1,SL,,)</f>
        <v>Question</v>
      </c>
      <c r="C62" s="82"/>
      <c r="D62" s="405" t="str">
        <f ca="1">D25</f>
        <v>Answer</v>
      </c>
      <c r="E62" s="405"/>
      <c r="F62" s="52"/>
      <c r="G62" s="405" t="str">
        <f ca="1">G25</f>
        <v>Comments</v>
      </c>
      <c r="H62" s="405" t="e">
        <f>HLOOKUP(SL,LT,$O62,0)</f>
        <v>#NAME?</v>
      </c>
      <c r="I62" s="405"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372</v>
      </c>
      <c r="E63" s="374"/>
      <c r="F63" s="56"/>
      <c r="G63" s="362"/>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
      <c r="A64" s="40"/>
      <c r="B64" s="57"/>
      <c r="C64" s="10"/>
      <c r="D64" s="1"/>
      <c r="E64" s="1"/>
      <c r="F64" s="10"/>
      <c r="G64" s="406"/>
      <c r="H64" s="406"/>
      <c r="I64" s="406"/>
      <c r="J64" s="406"/>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t="s">
        <v>372</v>
      </c>
      <c r="E65" s="374"/>
      <c r="F65" s="56"/>
      <c r="G65" s="402"/>
      <c r="H65" s="403"/>
      <c r="I65" s="403"/>
      <c r="J65" s="404"/>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372</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5"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t="s">
        <v>372</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t="s">
        <v>372</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4.6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18" t="s">
        <v>372</v>
      </c>
      <c r="E73" s="419"/>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
      <c r="A74" s="40"/>
      <c r="B74" s="60"/>
      <c r="C74" s="10"/>
      <c r="D74" s="1"/>
      <c r="E74" s="1"/>
      <c r="F74" s="11"/>
      <c r="G74" s="406"/>
      <c r="H74" s="406"/>
      <c r="I74" s="406"/>
      <c r="J74" s="406"/>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4" customHeight="1">
      <c r="A75" s="40"/>
      <c r="B75" s="55" t="str">
        <f ca="1">OFFSET(L!$C$1,MATCH("Declaration"&amp;ADDRESS(ROW(),COLUMN(),4),L!$A:$A,0)-1,SL,,)&amp;P32</f>
        <v xml:space="preserve">G. Does your company conduct cobalt supply chain survey(s) of your relevant supplier(s)? </v>
      </c>
      <c r="C75" s="56"/>
      <c r="D75" s="373" t="s">
        <v>372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
      <c r="A76" s="40"/>
      <c r="B76" s="57"/>
      <c r="C76" s="10"/>
      <c r="D76" s="1"/>
      <c r="E76" s="1"/>
      <c r="F76" s="11"/>
      <c r="G76" s="420"/>
      <c r="H76" s="420"/>
      <c r="I76" s="420"/>
      <c r="J76" s="420"/>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t="s">
        <v>372</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4.6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t="s">
        <v>372</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4.65">
      <c r="A80" s="40"/>
      <c r="B80" s="416" t="str">
        <f>IF(OR($D$8="",$I$3=""),"","Click here to check required fields completion")</f>
        <v/>
      </c>
      <c r="C80" s="416"/>
      <c r="D80" s="416"/>
      <c r="E80" s="416"/>
      <c r="F80" s="416"/>
      <c r="G80" s="416"/>
      <c r="H80" s="416"/>
      <c r="I80" s="416"/>
      <c r="J80" s="41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 thickBot="1">
      <c r="A81" s="414" t="str">
        <f ca="1">OFFSET(L!$C$1,MATCH("General"&amp;"Cpy",L!$A:$A,0)-1,SL,,)</f>
        <v>© 2020 Responsible Minerals Initiative. All rights reserved.</v>
      </c>
      <c r="B81" s="415"/>
      <c r="C81" s="415"/>
      <c r="D81" s="415"/>
      <c r="E81" s="415"/>
      <c r="F81" s="415"/>
      <c r="G81" s="415"/>
      <c r="H81" s="415"/>
      <c r="I81" s="415"/>
      <c r="J81" s="415"/>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 hidden="1">
      <c r="B86" s="223" t="s">
        <v>371</v>
      </c>
    </row>
    <row r="87" spans="1:34" ht="15" hidden="1">
      <c r="B87" s="223" t="s">
        <v>372</v>
      </c>
    </row>
    <row r="88" spans="1:34" ht="15" hidden="1">
      <c r="B88" s="223" t="s">
        <v>373</v>
      </c>
    </row>
    <row r="89" spans="1:34" ht="15" hidden="1">
      <c r="B89" s="223" t="s">
        <v>12251</v>
      </c>
    </row>
    <row r="90" spans="1:34" ht="15" hidden="1">
      <c r="B90" s="265">
        <v>1</v>
      </c>
    </row>
    <row r="91" spans="1:34" ht="15" hidden="1">
      <c r="B91" s="223" t="s">
        <v>1300</v>
      </c>
    </row>
    <row r="92" spans="1:34" ht="15" hidden="1">
      <c r="B92" s="223" t="s">
        <v>1301</v>
      </c>
      <c r="L92"/>
      <c r="M92"/>
      <c r="N92"/>
      <c r="O92"/>
    </row>
    <row r="93" spans="1:34" ht="15" hidden="1">
      <c r="B93" s="223" t="s">
        <v>1302</v>
      </c>
      <c r="L93"/>
      <c r="M93"/>
      <c r="N93"/>
      <c r="O93"/>
    </row>
    <row r="94" spans="1:34" ht="15" hidden="1">
      <c r="B94" s="223" t="s">
        <v>1303</v>
      </c>
      <c r="L94"/>
      <c r="M94"/>
      <c r="N94"/>
      <c r="O94"/>
    </row>
    <row r="95" spans="1:34" ht="15" hidden="1">
      <c r="B95" s="223" t="s">
        <v>374</v>
      </c>
      <c r="L95"/>
      <c r="M95"/>
      <c r="N95"/>
      <c r="O95"/>
    </row>
    <row r="96" spans="1:34" ht="15" hidden="1">
      <c r="B96" s="223" t="s">
        <v>11363</v>
      </c>
      <c r="L96"/>
      <c r="M96"/>
      <c r="N96"/>
      <c r="O96"/>
    </row>
    <row r="97" spans="2:15" ht="15" hidden="1">
      <c r="B97" s="223" t="s">
        <v>371</v>
      </c>
      <c r="L97"/>
      <c r="M97"/>
      <c r="N97"/>
      <c r="O97"/>
    </row>
    <row r="98" spans="2:15" ht="15" hidden="1">
      <c r="B98" s="223" t="s">
        <v>372</v>
      </c>
      <c r="L98"/>
      <c r="M98"/>
      <c r="N98"/>
      <c r="O98"/>
    </row>
    <row r="99" spans="2:15" ht="15" hidden="1">
      <c r="B99" s="223" t="s">
        <v>12572</v>
      </c>
      <c r="L99"/>
      <c r="M99"/>
      <c r="N99"/>
      <c r="O99"/>
    </row>
    <row r="100" spans="2:15" ht="15" hidden="1">
      <c r="B100" s="223" t="s">
        <v>11675</v>
      </c>
    </row>
    <row r="101" spans="2:15" ht="15" hidden="1">
      <c r="B101" s="223" t="s">
        <v>372</v>
      </c>
    </row>
    <row r="102" spans="2:15" ht="12.7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EA1D283C-DFAE-49B7-83EC-87063C6003F8}"/>
    <hyperlink ref="D20" r:id="rId2" xr:uid="{799C20A9-A4CA-4AA0-B7F9-62F0E88283E1}"/>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890625" defaultRowHeight="12.4"/>
  <cols>
    <col min="1" max="1" width="13.703125" style="220" customWidth="1"/>
    <col min="2" max="2" width="13.29296875" style="221" customWidth="1"/>
    <col min="3" max="3" width="40.46875" style="221" customWidth="1"/>
    <col min="4" max="4" width="30.703125" style="221" customWidth="1"/>
    <col min="5" max="5" width="20.87890625" style="221" customWidth="1"/>
    <col min="6" max="7" width="13.87890625" style="221" customWidth="1"/>
    <col min="8" max="8" width="25.05859375" style="221" customWidth="1"/>
    <col min="9" max="9" width="24.05859375" style="221" customWidth="1"/>
    <col min="10" max="10" width="18.29296875" style="221" customWidth="1"/>
    <col min="11" max="11" width="27.29296875" style="221" customWidth="1"/>
    <col min="12" max="12" width="20.703125" style="221" customWidth="1"/>
    <col min="13" max="13" width="35.05859375" style="221" customWidth="1"/>
    <col min="14" max="14" width="42.05859375" style="221" customWidth="1"/>
    <col min="15" max="15" width="32.05859375" style="221" customWidth="1"/>
    <col min="16" max="16" width="22.87890625" style="221" customWidth="1"/>
    <col min="17" max="17" width="43.46875" style="221" customWidth="1"/>
    <col min="18" max="18" width="35.87890625" style="221" hidden="1" customWidth="1"/>
    <col min="19" max="20" width="17.87890625" style="221" hidden="1" customWidth="1"/>
    <col min="21" max="21" width="8.87890625" style="154" hidden="1" customWidth="1"/>
    <col min="22" max="22" width="6.05859375" style="154" hidden="1" customWidth="1"/>
    <col min="23" max="23" width="8.703125" style="154" hidden="1" customWidth="1"/>
    <col min="24" max="24" width="8.87890625" style="154" hidden="1" customWidth="1"/>
    <col min="25" max="26" width="4.29296875" style="154" hidden="1" customWidth="1"/>
    <col min="27" max="27" width="4.29296875" style="221" hidden="1" customWidth="1"/>
    <col min="28" max="28" width="7.87890625" style="221" hidden="1" customWidth="1"/>
    <col min="29" max="33" width="4.29296875" style="221" hidden="1" customWidth="1"/>
    <col min="34" max="34" width="14.46875" style="221" hidden="1" customWidth="1"/>
    <col min="35" max="39" width="8.87890625" style="221" customWidth="1"/>
    <col min="40" max="16384" width="8.87890625" style="221"/>
  </cols>
  <sheetData>
    <row r="1" spans="1:34" s="20" customFormat="1" ht="13.1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75">
      <c r="A2" s="279"/>
      <c r="B2" s="198" t="str">
        <f ca="1">OFFSET(L!$C$1,MATCH("Smelter List"&amp;ADDRESS(ROW(),COLUMN(),4),L!$A:$A,0)-1,SL,,)</f>
        <v>TO BEGIN:</v>
      </c>
      <c r="C2" s="170"/>
      <c r="D2" s="170"/>
      <c r="E2" s="170"/>
      <c r="F2" s="207"/>
      <c r="G2" s="207"/>
      <c r="H2" s="207"/>
      <c r="I2" s="208"/>
      <c r="J2" s="421"/>
      <c r="K2" s="422"/>
      <c r="L2" s="422"/>
      <c r="M2" s="422"/>
      <c r="N2" s="422"/>
      <c r="O2" s="422"/>
      <c r="P2" s="209"/>
      <c r="Q2" s="210"/>
      <c r="R2" s="211"/>
      <c r="S2" s="211"/>
      <c r="T2" s="211"/>
      <c r="U2" s="165"/>
      <c r="V2" s="165"/>
      <c r="W2" s="166"/>
      <c r="X2" s="165"/>
      <c r="Y2" s="165"/>
      <c r="Z2" s="165"/>
      <c r="AH2" s="153" t="s">
        <v>371</v>
      </c>
    </row>
    <row r="3" spans="1:34" s="20" customFormat="1" ht="241.05" customHeight="1">
      <c r="A3" s="280"/>
      <c r="B3" s="423"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3"/>
      <c r="D3" s="423"/>
      <c r="E3" s="423"/>
      <c r="F3" s="212"/>
      <c r="G3" s="424" t="str">
        <f ca="1">OFFSET(L!$C$1,MATCH("General"&amp;"Cpy",L!$A:$A,0)-1,SL,,)</f>
        <v>© 2020 Responsible Minerals Initiative. All rights reserved.</v>
      </c>
      <c r="H3" s="424"/>
      <c r="I3" s="425"/>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0.65"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2.75" thickTop="1">
      <c r="U2501" s="221"/>
      <c r="V2501" s="221"/>
      <c r="W2501" s="221"/>
      <c r="X2501" s="221"/>
      <c r="Y2501" s="221"/>
      <c r="Z2501" s="221"/>
    </row>
    <row r="2502" spans="1:35" ht="12.7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50" activePane="bottomRight" state="frozen"/>
      <selection activeCell="B24" sqref="B24:J24"/>
      <selection pane="topRight" activeCell="B24" sqref="B24:J24"/>
      <selection pane="bottomLeft" activeCell="B24" sqref="B24:J24"/>
      <selection pane="bottomRight" activeCell="N11" sqref="N11"/>
    </sheetView>
  </sheetViews>
  <sheetFormatPr baseColWidth="10" defaultColWidth="8.87890625" defaultRowHeight="12.4"/>
  <cols>
    <col min="1" max="1" width="45.05859375" style="17" customWidth="1"/>
    <col min="2" max="2" width="42.87890625" style="20" customWidth="1"/>
    <col min="3" max="3" width="51.46875" style="17" customWidth="1"/>
    <col min="4" max="4" width="29.05859375" style="20" customWidth="1"/>
    <col min="5" max="5" width="9" style="19" customWidth="1"/>
    <col min="6" max="6" width="13.46875" style="17" hidden="1" customWidth="1"/>
    <col min="7" max="7" width="13.29296875" style="17" hidden="1" customWidth="1"/>
    <col min="8" max="8" width="9" style="17" hidden="1" customWidth="1"/>
    <col min="9" max="9" width="9" style="155" hidden="1" customWidth="1"/>
    <col min="10" max="10" width="48.87890625" style="17" hidden="1" customWidth="1"/>
    <col min="11" max="11" width="9" style="17" hidden="1" customWidth="1"/>
    <col min="12" max="13" width="8.87890625" style="17" hidden="1" customWidth="1"/>
    <col min="14" max="14" width="31.29296875" style="17" customWidth="1"/>
    <col min="15" max="26" width="8.87890625" style="17" customWidth="1"/>
    <col min="27" max="16384" width="8.87890625" style="17"/>
  </cols>
  <sheetData>
    <row r="1" spans="1:10" ht="30" customHeight="1">
      <c r="A1" s="426" t="str">
        <f ca="1">OFFSET(L!$C$1,MATCH("Checker"&amp;ADDRESS(ROW(),COLUMN(),4),L!$A:$A,0)-1,SL,,)</f>
        <v>To ensure all required fields have been populated before submitting to your customers review form for any line items highlighted in red</v>
      </c>
      <c r="B1" s="426"/>
      <c r="C1" s="426"/>
      <c r="D1" s="127" t="str">
        <f ca="1">OFFSET(L!$C$1,MATCH("Checker"&amp;ADDRESS(ROW(),COLUMN(),4),L!$A:$A,0)-1,SL,,)</f>
        <v>Required fields remaining to be completed</v>
      </c>
      <c r="E1" s="74" t="s">
        <v>439</v>
      </c>
    </row>
    <row r="2" spans="1:10" ht="14.65">
      <c r="A2" s="67" t="s">
        <v>484</v>
      </c>
      <c r="B2" s="68" t="str">
        <f>IF(F57=1,"Click here to return to Smelter List","")</f>
        <v/>
      </c>
      <c r="C2" s="131" t="str">
        <f>IF(F56=1,"Click here to return to Product List","")</f>
        <v/>
      </c>
      <c r="D2" s="158" t="str">
        <f>IF(H62=0,"0",H62)</f>
        <v>0</v>
      </c>
    </row>
    <row r="3" spans="1:10" ht="14.6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8.25">
      <c r="A4" s="160" t="str">
        <f ca="1">Declaration!B8</f>
        <v>Company Name (*):</v>
      </c>
      <c r="B4" s="90" t="str">
        <f>Declaration!D8</f>
        <v>Placetec AG</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8.25">
      <c r="A5" s="160" t="str">
        <f ca="1">Declaration!B9</f>
        <v>Declaration Scope or Class (*):</v>
      </c>
      <c r="B5" s="90" t="str">
        <f>Declaration!D9</f>
        <v>C. User defined [Specify in 'Description of scope']</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8.25">
      <c r="A6" s="91" t="str">
        <f ca="1">Declaration!B10</f>
        <v>Description of Scope: (*)</v>
      </c>
      <c r="B6" s="90" t="str">
        <f>Declaration!D10</f>
        <v>Elektronikfertigung  Electronic Manufacturing Services (EMS)</v>
      </c>
      <c r="C6" s="90" t="str">
        <f t="shared" ca="1" si="0"/>
        <v>Complete</v>
      </c>
      <c r="D6" s="96" t="str">
        <f>IF(H6=1,"Click here to provide a Description of Scope","")</f>
        <v/>
      </c>
      <c r="E6" s="74" t="s">
        <v>744</v>
      </c>
      <c r="F6" s="95">
        <f>IF(OR(B5=Declaration!P9,B5=Declaration!Q9,B5=0),0,1)</f>
        <v>1</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8.25">
      <c r="A7" s="160" t="str">
        <f ca="1">Declaration!B15</f>
        <v>Contact Name (*):</v>
      </c>
      <c r="B7" s="90" t="str">
        <f>Declaration!D15</f>
        <v>Rolf Weyermann</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8.25">
      <c r="A8" s="160" t="str">
        <f ca="1">Declaration!B16</f>
        <v>Email – Contact (*):</v>
      </c>
      <c r="B8" s="90" t="str">
        <f>Declaration!D16</f>
        <v>rolf.weyermann@placetec.ch</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8.25">
      <c r="A9" s="160" t="str">
        <f ca="1">Declaration!B17</f>
        <v>Phone – Contact (*):</v>
      </c>
      <c r="B9" s="90" t="str">
        <f>Declaration!D17</f>
        <v>++41 61 973 08 80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8.25">
      <c r="A10" s="160" t="str">
        <f ca="1">Declaration!B18</f>
        <v>Authorizer (*):</v>
      </c>
      <c r="B10" s="90" t="str">
        <f>Declaration!D18</f>
        <v>Rolf Weyermann</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8.25">
      <c r="A11" s="91" t="str">
        <f ca="1">Declaration!B20</f>
        <v>Email - Authorizer (*):</v>
      </c>
      <c r="B11" s="90" t="str">
        <f>Declaration!D20</f>
        <v>rolf.weyermann@placetec.ch</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8.25">
      <c r="A12" s="91" t="str">
        <f ca="1">Declaration!B21</f>
        <v>Phone - Authorizer:</v>
      </c>
      <c r="B12" s="90" t="str">
        <f>Declaration!D21</f>
        <v>++41 61 973 08 80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8.25">
      <c r="A13" s="91" t="str">
        <f ca="1">Declaration!B22</f>
        <v>Effective Date (*):</v>
      </c>
      <c r="B13" s="92">
        <f>Declaration!D22</f>
        <v>44158</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1.9">
      <c r="A14" s="90" t="str">
        <f ca="1">Declaration!B25</f>
        <v>1) Is any of the cobalt intentionally added or used in the product(s) or in the production process?  (*)</v>
      </c>
      <c r="B14" s="93"/>
      <c r="C14" s="93"/>
      <c r="D14" s="97"/>
      <c r="E14" s="74" t="s">
        <v>443</v>
      </c>
      <c r="F14" s="94"/>
      <c r="G14" s="19"/>
      <c r="H14" s="73">
        <f t="shared" si="2"/>
        <v>0</v>
      </c>
    </row>
    <row r="15" spans="1:10" ht="25.9">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8.25"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8.25"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8.25"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49.5">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8.25">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8.25"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8.25"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8.25"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7.15">
      <c r="A24" s="90" t="str">
        <f ca="1">Declaration!B37</f>
        <v xml:space="preserve">3) Does 100 percent of the cobalt originate from recycled or scrap sources? </v>
      </c>
      <c r="B24" s="93"/>
      <c r="C24" s="93"/>
      <c r="D24" s="97"/>
      <c r="E24" s="74" t="s">
        <v>744</v>
      </c>
      <c r="F24" s="94"/>
      <c r="G24" s="19"/>
      <c r="H24" s="19"/>
      <c r="J24" s="157"/>
    </row>
    <row r="25" spans="1:10" ht="38.25">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8.25"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8.25"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8.25"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7.15">
      <c r="A29" s="90" t="str">
        <f ca="1">Declaration!B43</f>
        <v>4) What percentage of relevant suppliers have provided a response to your supply chain survey?</v>
      </c>
      <c r="B29" s="93"/>
      <c r="C29" s="93"/>
      <c r="D29" s="97"/>
      <c r="E29" s="74" t="s">
        <v>440</v>
      </c>
      <c r="F29" s="94"/>
      <c r="G29" s="19"/>
      <c r="H29" s="19"/>
    </row>
    <row r="30" spans="1:10" ht="25.9">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5.9"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5.9"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5.9"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49.5">
      <c r="A34" s="90" t="str">
        <f ca="1">Declaration!B49</f>
        <v xml:space="preserve">5) Have you identified all of the smelters supplying the cobalt to your supply chain? </v>
      </c>
      <c r="B34" s="93"/>
      <c r="C34" s="93"/>
      <c r="D34" s="97"/>
      <c r="E34" s="74" t="s">
        <v>441</v>
      </c>
      <c r="F34" s="94"/>
      <c r="G34" s="19"/>
      <c r="H34" s="19"/>
    </row>
    <row r="35" spans="1:10" ht="50.6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0.6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0.6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0.6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1.9">
      <c r="A39" s="90" t="str">
        <f ca="1">Declaration!B55</f>
        <v xml:space="preserve">6) Has all applicable smelter information received by your company been reported in this declaration? </v>
      </c>
      <c r="B39" s="93"/>
      <c r="C39" s="93"/>
      <c r="D39" s="97"/>
      <c r="E39" s="74" t="s">
        <v>442</v>
      </c>
      <c r="F39" s="94"/>
      <c r="G39" s="19"/>
      <c r="H39" s="19"/>
    </row>
    <row r="40" spans="1:10" ht="38.25">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8.25"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8.25"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8.25"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4.75">
      <c r="A44" s="90" t="str">
        <f ca="1">Declaration!B62</f>
        <v>Question</v>
      </c>
      <c r="B44" s="93"/>
      <c r="C44" s="93"/>
      <c r="D44" s="97"/>
      <c r="E44" s="74" t="s">
        <v>331</v>
      </c>
      <c r="F44" s="94"/>
      <c r="G44" s="94"/>
      <c r="H44" s="94"/>
    </row>
    <row r="45" spans="1:10" ht="38.25">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4.2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49.5">
      <c r="A47" s="90" t="str">
        <f ca="1">Declaration!B65</f>
        <v xml:space="preserve">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8.25">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8.25">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49.5">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49.5">
      <c r="A51" s="90" t="str">
        <f ca="1">Declaration!B73</f>
        <v xml:space="preserve">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8.25">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8.25">
      <c r="A54" s="90" t="str">
        <f ca="1">Declaration!B77</f>
        <v xml:space="preserve">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8.25">
      <c r="A55" s="90" t="str">
        <f ca="1">Declaration!B79</f>
        <v xml:space="preserve">I. Does your review process include corrective action management? </v>
      </c>
      <c r="B55" s="90" t="str">
        <f>Declaration!D79</f>
        <v>No</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8.25">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8.25">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8.25"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8.25"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8.25"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4.7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2.7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baseColWidth="10" defaultColWidth="8.87890625" defaultRowHeight="12.4"/>
  <cols>
    <col min="1" max="1" width="3.05859375" style="103" customWidth="1"/>
    <col min="2" max="2" width="39.87890625" style="104" customWidth="1"/>
    <col min="3" max="3" width="39.87890625" style="103" customWidth="1"/>
    <col min="4" max="4" width="58.87890625" style="103" customWidth="1"/>
    <col min="5" max="5" width="1.703125" style="103" customWidth="1"/>
    <col min="6" max="6" width="71.87890625" customWidth="1"/>
    <col min="7" max="35" width="9" customWidth="1"/>
    <col min="36" max="16384" width="8.87890625" style="21"/>
  </cols>
  <sheetData>
    <row r="1" spans="1:35" ht="34.5" customHeight="1" thickTop="1">
      <c r="A1" s="428" t="str">
        <f ca="1">OFFSET(L!$C$1,MATCH("Product List"&amp;ADDRESS(ROW(),COLUMN(),4),L!$A:$A,0)-1,SL,,)</f>
        <v>Completion required only if reporting level "Product (or List of Products)" selected on the 'Declaration' worksheet.</v>
      </c>
      <c r="B1" s="429"/>
      <c r="C1" s="429"/>
      <c r="D1" s="429"/>
      <c r="E1" s="126"/>
    </row>
    <row r="2" spans="1:35" ht="12.75">
      <c r="A2" s="23"/>
      <c r="B2" s="128"/>
      <c r="C2" s="128"/>
      <c r="D2"/>
      <c r="E2" s="24"/>
    </row>
    <row r="3" spans="1:35" ht="12.75">
      <c r="A3" s="23"/>
      <c r="B3" s="128"/>
      <c r="C3" s="128"/>
      <c r="D3" s="128"/>
      <c r="E3" s="24"/>
    </row>
    <row r="4" spans="1:35" ht="15.75" customHeight="1">
      <c r="A4" s="23"/>
      <c r="B4" s="427" t="s">
        <v>484</v>
      </c>
      <c r="C4" s="427"/>
      <c r="D4" s="427"/>
      <c r="E4" s="24"/>
    </row>
    <row r="5" spans="1:35" ht="1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0" t="str">
        <f ca="1">OFFSET(L!$C$1,MATCH("General"&amp;"Cpy",L!$A:$A,0)-1,SL,,)</f>
        <v>© 2020 Responsible Minerals Initiative. All rights reserved.</v>
      </c>
      <c r="C1001" s="430"/>
      <c r="D1001" s="430"/>
      <c r="E1001" s="25"/>
    </row>
    <row r="1002" spans="1:35" ht="12.7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baseColWidth="10" defaultColWidth="8.87890625" defaultRowHeight="12.4"/>
  <cols>
    <col min="1" max="1" width="9.05859375" style="202" bestFit="1" customWidth="1"/>
    <col min="2" max="2" width="42.87890625" style="202" customWidth="1"/>
    <col min="3" max="3" width="40.05859375" style="202" customWidth="1"/>
    <col min="4" max="4" width="22.87890625" style="202" customWidth="1"/>
    <col min="5" max="5" width="12.703125" style="202" customWidth="1"/>
    <col min="6" max="6" width="12.703125" style="203" customWidth="1"/>
    <col min="7" max="7" width="15.29296875" style="202" customWidth="1"/>
    <col min="8" max="8" width="23.87890625" style="202" customWidth="1"/>
    <col min="9" max="9" width="28.05859375" style="202" customWidth="1"/>
    <col min="10" max="10" width="38.703125" style="202" hidden="1" customWidth="1"/>
    <col min="11" max="11" width="24.05859375" style="202" hidden="1" customWidth="1"/>
    <col min="12" max="12" width="17.46875" style="202" customWidth="1"/>
    <col min="13" max="13" width="16.05859375" style="202" customWidth="1"/>
    <col min="14" max="16384" width="8.87890625" style="202"/>
  </cols>
  <sheetData>
    <row r="1" spans="1:13" ht="180" customHeight="1">
      <c r="A1" s="43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1"/>
      <c r="C1" s="431"/>
      <c r="D1" s="431"/>
      <c r="E1" s="431"/>
      <c r="F1" s="431"/>
      <c r="G1" s="431"/>
    </row>
    <row r="2" spans="1:13">
      <c r="A2" s="432"/>
      <c r="B2" s="432"/>
      <c r="C2" s="432"/>
      <c r="D2" s="432"/>
      <c r="E2" s="432"/>
      <c r="F2" s="432"/>
      <c r="G2" s="432"/>
      <c r="H2" s="432"/>
      <c r="I2" s="432"/>
    </row>
    <row r="3" spans="1:13">
      <c r="A3" s="432"/>
      <c r="B3" s="432"/>
      <c r="C3" s="432"/>
      <c r="D3" s="432"/>
      <c r="E3" s="432"/>
      <c r="F3" s="432"/>
      <c r="G3" s="432"/>
      <c r="H3" s="432"/>
      <c r="I3" s="432"/>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baseColWidth="10" defaultColWidth="8.703125" defaultRowHeight="13.5"/>
  <cols>
    <col min="1" max="1" width="14.703125" style="148" customWidth="1"/>
    <col min="2" max="2" width="14" style="148" customWidth="1"/>
    <col min="3" max="3" width="6.05859375" style="148" customWidth="1"/>
    <col min="4" max="4" width="50.87890625" style="148" customWidth="1"/>
    <col min="5" max="5" width="45.87890625" style="255" customWidth="1"/>
    <col min="6" max="6" width="61.64453125" style="149" customWidth="1"/>
    <col min="7" max="7" width="61.64453125" style="148" customWidth="1"/>
    <col min="8" max="11" width="40" style="148" customWidth="1"/>
    <col min="12" max="12" width="40" style="171" customWidth="1"/>
    <col min="13" max="13" width="40" style="244" customWidth="1"/>
    <col min="14" max="16384" width="8.70312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94.5">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67.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7">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4">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4">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4">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4">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4.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08">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0.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4.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0.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40.5">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4">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0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40.5">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21.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4">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43">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29.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3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75.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85.5">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24">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14">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29.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391.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48.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3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43">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283.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56.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94.5">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81">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99.75">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94.5">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67.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171">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94.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08">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48.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94.5">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67.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67.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67.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21.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16">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43">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14">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4">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43">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4">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16">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189">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3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4">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ht="13.9">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7">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7">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5.5">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ht="13.9">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7">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7">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7">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08">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81">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175.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16">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0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67.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189">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75.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81">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62">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0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67.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21.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51">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37.5">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62">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08">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13.9">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7">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7">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54">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57">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81">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7">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7">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0.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0.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0.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7">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13.9">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13.9">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13.9">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7">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7">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7">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7">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13.9">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0.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67.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08">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54">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67.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67.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1">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7">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28.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08">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0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94.5">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08">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21.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67.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1">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4">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14.2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14.2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14.2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14.2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14.2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28.5">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28.5">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7">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7">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7">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7">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7">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7">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7">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7">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7">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7">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7">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14.2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5.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7">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40.5">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54">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54">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0.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7">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7">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67.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5.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27">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0.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0.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27">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0.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0.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4">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4">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4">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0.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40.5">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40.5">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40.5">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40.5">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1">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1">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1">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1">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67.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67.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67.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1">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4">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4">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4">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4">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67.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67.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67.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67.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4">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4">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4">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4">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67.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67.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81">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54">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08">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67.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67.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4">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54">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4">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4">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54">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54">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4">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54">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7">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7">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7">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7">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0.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4">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13.9">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13.9">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13.9">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7">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81">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7">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27">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81">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7">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0.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81">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00000000-0000-0000-0000-000000000000}"/>
    </customSheetView>
    <customSheetView guid="{4BDF1A28-30D5-449D-B20E-D6C97EF9FAE1}" showAutoFilter="1">
      <selection activeCell="C174" sqref="C174"/>
      <pageMargins left="0.75" right="0.75" top="1" bottom="1" header="0.3" footer="0.3"/>
      <pageSetup paperSize="9" orientation="portrait"/>
      <autoFilter ref="B1:N1" xr:uid="{00000000-0000-0000-0000-000000000000}"/>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Rolf Weyermann</cp:lastModifiedBy>
  <cp:lastPrinted>2015-04-21T20:47:43Z</cp:lastPrinted>
  <dcterms:created xsi:type="dcterms:W3CDTF">2010-06-21T21:00:23Z</dcterms:created>
  <dcterms:modified xsi:type="dcterms:W3CDTF">2020-11-23T17:17:48Z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